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Recipe (base)" sheetId="2" state="visible" r:id="rId2"/>
    <sheet xmlns:r="http://schemas.openxmlformats.org/officeDocument/2006/relationships" name="Scaler" sheetId="3" state="visible" r:id="rId3"/>
    <sheet xmlns:r="http://schemas.openxmlformats.org/officeDocument/2006/relationships" name="Batch Cost &amp; Yield" sheetId="4" state="visible" r:id="rId4"/>
    <sheet xmlns:r="http://schemas.openxmlformats.org/officeDocument/2006/relationships" name="Unit Conversions" sheetId="5" state="visible" r:id="rId5"/>
  </sheets>
  <definedNames/>
  <calcPr calcId="124519" fullCalcOnLoad="1"/>
</workbook>
</file>

<file path=xl/styles.xml><?xml version="1.0" encoding="utf-8"?>
<styleSheet xmlns="http://schemas.openxmlformats.org/spreadsheetml/2006/main">
  <numFmts count="5">
    <numFmt numFmtId="164" formatCode="0.0000"/>
    <numFmt numFmtId="165" formatCode="0.000"/>
    <numFmt numFmtId="166" formatCode="&quot;$&quot;#,##0.00"/>
    <numFmt numFmtId="167" formatCode="&quot;$&quot;#,##0.0000"/>
    <numFmt numFmtId="168" formatCode="0.0%"/>
  </numFmts>
  <fonts count="11">
    <font>
      <name val="Calibri"/>
      <family val="2"/>
      <color theme="1"/>
      <sz val="11"/>
      <scheme val="minor"/>
    </font>
    <font>
      <b val="1"/>
      <color rgb="FF1F2937"/>
      <sz val="22"/>
    </font>
    <font>
      <color rgb="FF1F2937"/>
      <sz val="11"/>
    </font>
    <font>
      <b val="1"/>
      <color rgb="FFB45309"/>
      <sz val="11"/>
    </font>
    <font>
      <color rgb="FF1D4ED8"/>
      <sz val="11"/>
      <u val="single"/>
    </font>
    <font>
      <b val="1"/>
      <color rgb="FFB45309"/>
      <sz val="14"/>
    </font>
    <font>
      <i val="1"/>
      <color rgb="FF1F2937"/>
      <sz val="10"/>
    </font>
    <font>
      <b val="1"/>
      <color rgb="FFFFFFFF"/>
      <sz val="10"/>
    </font>
    <font>
      <color rgb="FF1F2937"/>
      <sz val="10"/>
    </font>
    <font>
      <b val="1"/>
      <color rgb="FF1F2937"/>
      <sz val="10"/>
    </font>
    <font>
      <b val="1"/>
      <color rgb="FF1F2937"/>
      <sz val="11"/>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6">
    <border>
      <left/>
      <right/>
      <top/>
      <bottom/>
      <diagonal/>
    </border>
    <border>
      <left style="thin">
        <color rgb="FFE5E7EB"/>
      </left>
      <right style="thin">
        <color rgb="FFE5E7EB"/>
      </right>
      <top style="thin">
        <color rgb="FFE5E7EB"/>
      </top>
      <bottom style="thin">
        <color rgb="FFE5E7EB"/>
      </bottom>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1">
    <xf numFmtId="0" fontId="0" fillId="0" borderId="0"/>
  </cellStyleXfs>
  <cellXfs count="42">
    <xf numFmtId="0" fontId="0" fillId="0" borderId="0" pivotButton="0" quotePrefix="0" xfId="0"/>
    <xf numFmtId="0" fontId="1" fillId="0" borderId="0" pivotButton="0" quotePrefix="0" xfId="0"/>
    <xf numFmtId="0" fontId="2" fillId="0" borderId="0" pivotButton="0" quotePrefix="0" xfId="0"/>
    <xf numFmtId="0" fontId="2" fillId="0" borderId="0" applyAlignment="1" pivotButton="0" quotePrefix="0" xfId="0">
      <alignment vertical="top" wrapText="1"/>
    </xf>
    <xf numFmtId="0" fontId="3" fillId="0" borderId="0" applyAlignment="1" pivotButton="0" quotePrefix="0" xfId="0">
      <alignment vertical="top" wrapText="1"/>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9" fillId="0" borderId="0" pivotButton="0" quotePrefix="0" xfId="0"/>
    <xf numFmtId="0" fontId="10" fillId="3" borderId="1" pivotButton="0" quotePrefix="0" xfId="0"/>
    <xf numFmtId="0" fontId="0" fillId="0" borderId="4" pivotButton="0" quotePrefix="0" xfId="0"/>
    <xf numFmtId="0" fontId="0" fillId="0" borderId="5" pivotButton="0" quotePrefix="0" xfId="0"/>
    <xf numFmtId="1" fontId="0" fillId="3" borderId="1" pivotButton="0" quotePrefix="0" xfId="0"/>
    <xf numFmtId="0" fontId="0" fillId="3" borderId="1" pivotButton="0" quotePrefix="0" xfId="0"/>
    <xf numFmtId="0" fontId="7" fillId="2" borderId="0" applyAlignment="1" pivotButton="0" quotePrefix="0" xfId="0">
      <alignment horizontal="center" vertical="center"/>
    </xf>
    <xf numFmtId="0" fontId="7" fillId="2" borderId="1" applyAlignment="1" pivotButton="0" quotePrefix="0" xfId="0">
      <alignment horizontal="center" vertical="center" wrapText="1"/>
    </xf>
    <xf numFmtId="2" fontId="0" fillId="3" borderId="1" pivotButton="0" quotePrefix="0" xfId="0"/>
    <xf numFmtId="166" fontId="0" fillId="3" borderId="1" pivotButton="0" quotePrefix="0" xfId="0"/>
    <xf numFmtId="2" fontId="0" fillId="4" borderId="1" pivotButton="0" quotePrefix="0" xfId="0"/>
    <xf numFmtId="167" fontId="0" fillId="4" borderId="1" pivotButton="0" quotePrefix="0" xfId="0"/>
    <xf numFmtId="0" fontId="3" fillId="0" borderId="0" pivotButton="0" quotePrefix="0" xfId="0"/>
    <xf numFmtId="166" fontId="10" fillId="4" borderId="1" pivotButton="0" quotePrefix="0" xfId="0"/>
    <xf numFmtId="167" fontId="10" fillId="4" borderId="1" pivotButton="0" quotePrefix="0" xfId="0"/>
    <xf numFmtId="0" fontId="6" fillId="0" borderId="0" applyAlignment="1" pivotButton="0" quotePrefix="0" xfId="0">
      <alignment vertical="top" wrapText="1"/>
    </xf>
    <xf numFmtId="0" fontId="8" fillId="0" borderId="0" applyAlignment="1" pivotButton="0" quotePrefix="0" xfId="0">
      <alignment vertical="top" wrapText="1"/>
    </xf>
    <xf numFmtId="0" fontId="4" fillId="0" borderId="0" pivotButton="0" quotePrefix="0" xfId="0"/>
    <xf numFmtId="1" fontId="0" fillId="4" borderId="1" pivotButton="0" quotePrefix="0" xfId="0"/>
    <xf numFmtId="0" fontId="0" fillId="4" borderId="1" pivotButton="0" quotePrefix="0" xfId="0"/>
    <xf numFmtId="165" fontId="10" fillId="4" borderId="1" pivotButton="0" quotePrefix="0" xfId="0"/>
    <xf numFmtId="0" fontId="6" fillId="4" borderId="1" applyAlignment="1" pivotButton="0" quotePrefix="0" xfId="0">
      <alignment vertical="center" wrapText="1"/>
    </xf>
    <xf numFmtId="2" fontId="9" fillId="4" borderId="1" pivotButton="0" quotePrefix="0" xfId="0"/>
    <xf numFmtId="167" fontId="9" fillId="4" borderId="1" pivotButton="0" quotePrefix="0" xfId="0"/>
    <xf numFmtId="0" fontId="7" fillId="2" borderId="0" applyAlignment="1" pivotButton="0" quotePrefix="0" xfId="0">
      <alignment horizontal="center"/>
    </xf>
    <xf numFmtId="166" fontId="0" fillId="4" borderId="1" pivotButton="0" quotePrefix="0" xfId="0"/>
    <xf numFmtId="168" fontId="0" fillId="4" borderId="1" pivotButton="0" quotePrefix="0" xfId="0"/>
    <xf numFmtId="0" fontId="8" fillId="4" borderId="1" pivotButton="0" quotePrefix="0" xfId="0"/>
    <xf numFmtId="0" fontId="7" fillId="2" borderId="1" applyAlignment="1" pivotButton="0" quotePrefix="0" xfId="0">
      <alignment horizontal="center" vertical="center"/>
    </xf>
    <xf numFmtId="0" fontId="7" fillId="2" borderId="1" applyAlignment="1" pivotButton="0" quotePrefix="0" xfId="0">
      <alignment horizontal="center"/>
    </xf>
    <xf numFmtId="0" fontId="0" fillId="0" borderId="1" pivotButton="0" quotePrefix="0" xfId="0"/>
    <xf numFmtId="164" fontId="0" fillId="0" borderId="1" pivotButton="0" quotePrefix="0" xfId="0"/>
    <xf numFmtId="0" fontId="8" fillId="0" borderId="1" pivotButton="0" quotePrefix="0" xfId="0"/>
    <xf numFmtId="165" fontId="0" fillId="0" borderId="1" pivotButton="0" quotePrefix="0" xfId="0"/>
  </cellXfs>
  <cellStyles count="1">
    <cellStyle name="Normal" xfId="0" builtinId="0" hidden="0"/>
  </cellStyles>
  <dxfs count="3">
    <dxf>
      <fill>
        <patternFill patternType="solid">
          <fgColor rgb="FFFEF3C7"/>
        </patternFill>
      </fill>
    </dxf>
    <dxf>
      <fill>
        <patternFill patternType="solid">
          <fgColor rgb="FFD1FAE5"/>
        </patternFill>
      </fill>
    </dxf>
    <dxf>
      <fill>
        <patternFill patternType="solid">
          <fgColor rgb="FF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blog/recipe-costing-101?utm_source=resources&amp;utm_medium=magnet&amp;utm_campaign=recipe_scaling_and_batch_calculator" TargetMode="External" Id="rId1"/><Relationship Type="http://schemas.openxmlformats.org/officeDocument/2006/relationships/hyperlink" Target="https://www.ardentseller.app/blog/batch-tracking-for-food-sellers?utm_source=resources&amp;utm_medium=magnet&amp;utm_campaign=recipe_scaling_and_batch_calculator" TargetMode="External" Id="rId2"/><Relationship Type="http://schemas.openxmlformats.org/officeDocument/2006/relationships/hyperlink" Target="https://www.ardentseller.app/blog/soap-makers-guide-tracking-ingredients-batches-costs?utm_source=resources&amp;utm_medium=magnet&amp;utm_campaign=recipe_scaling_and_batch_calculator" TargetMode="External" Id="rId3"/><Relationship Type="http://schemas.openxmlformats.org/officeDocument/2006/relationships/hyperlink" Target="https://www.ardentseller.app/blog/candle-making-cost-math-fragrance-load-per-candle-pricing?utm_source=resources&amp;utm_medium=magnet&amp;utm_campaign=recipe_scaling_and_batch_calculator" TargetMode="External" Id="rId4"/><Relationship Type="http://schemas.openxmlformats.org/officeDocument/2006/relationships/hyperlink" Target="https://www.ardentseller.app/resources/product-pricing-calculator?utm_source=resources&amp;utm_medium=magnet&amp;utm_campaign=recipe_scaling_and_batch_calculator" TargetMode="External" Id="rId5"/><Relationship Type="http://schemas.openxmlformats.org/officeDocument/2006/relationships/hyperlink" Target="https://www.ardentseller.app/resources/inventory-tracker-starter-kit?utm_source=resources&amp;utm_medium=magnet&amp;utm_campaign=recipe_scaling_and_batch_calculator" TargetMode="External" Id="rId6"/><Relationship Type="http://schemas.openxmlformats.org/officeDocument/2006/relationships/hyperlink" Target="https://www.ardentseller.app/resources/fragrance-load-calculator?utm_source=resources&amp;utm_medium=magnet&amp;utm_campaign=recipe_scaling_and_batch_calculator" TargetMode="External" Id="rId7"/><Relationship Type="http://schemas.openxmlformats.org/officeDocument/2006/relationships/hyperlink" Target="https://www.ardentseller.app/resources/wholesale-line-sheet-template?utm_source=resources&amp;utm_medium=magnet&amp;utm_campaign=recipe_scaling_and_batch_calculator" TargetMode="External" Id="rId8"/><Relationship Type="http://schemas.openxmlformats.org/officeDocument/2006/relationships/hyperlink" Target="https://www.ardentseller.app/resources/spreadsheet-vs-inventory-software-decision-guide?utm_source=resources&amp;utm_medium=magnet&amp;utm_campaign=recipe_scaling_and_batch_calculator" TargetMode="External" Id="rId9"/><Relationship Type="http://schemas.openxmlformats.org/officeDocument/2006/relationships/hyperlink" Target="https://www.ardentseller.app/resources?utm_source=resources&amp;utm_medium=magnet&amp;utm_campaign=recipe_scaling_and_batch_calculator" TargetMode="External" Id="rId10"/><Relationship Type="http://schemas.openxmlformats.org/officeDocument/2006/relationships/hyperlink" Target="https://www.ardentseller.app/features?utm_source=resources&amp;utm_medium=magnet&amp;utm_campaign=recipe_scaling_and_batch_calculator#recipes-production" TargetMode="External" Id="rId11"/><Relationship Type="http://schemas.openxmlformats.org/officeDocument/2006/relationships/hyperlink" Target="https://www.ardentseller.app/features?utm_source=resources&amp;utm_medium=magnet&amp;utm_campaign=recipe_scaling_and_batch_calculator#know-your-costs" TargetMode="External" Id="rId12"/><Relationship Type="http://schemas.openxmlformats.org/officeDocument/2006/relationships/hyperlink" Target="https://www.ardentseller.app/features?utm_source=resources&amp;utm_medium=magnet&amp;utm_campaign=recipe_scaling_and_batch_calculator#reports-insights" TargetMode="External" Id="rId13"/><Relationship Type="http://schemas.openxmlformats.org/officeDocument/2006/relationships/hyperlink" Target="https://www.ardentseller.app/sign-up?utm_source=resources&amp;utm_medium=magnet&amp;utm_campaign=recipe_scaling_and_batch_calculator" TargetMode="External" Id="rId14"/><Relationship Type="http://schemas.openxmlformats.org/officeDocument/2006/relationships/hyperlink" Target="https://www.ardentseller.app/?utm_source=resources&amp;utm_medium=magnet&amp;utm_campaign=recipe_scaling_and_batch_calculator" TargetMode="External" Id="rId15"/></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recipe_scaling_and_batch_calculator" TargetMode="External" Id="rId1"/></Relationships>
</file>

<file path=xl/worksheets/_rels/sheet3.xml.rels><Relationships xmlns="http://schemas.openxmlformats.org/package/2006/relationships"><Relationship Type="http://schemas.openxmlformats.org/officeDocument/2006/relationships/hyperlink" Target="https://www.ardentseller.app/sign-up?utm_source=resources&amp;utm_medium=magnet&amp;utm_campaign=recipe_scaling_and_batch_calculator"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recipe_scaling_and_batch_calculator" TargetMode="External" Id="rId1"/></Relationships>
</file>

<file path=xl/worksheets/_rels/sheet5.xml.rels><Relationships xmlns="http://schemas.openxmlformats.org/package/2006/relationships"><Relationship Type="http://schemas.openxmlformats.org/officeDocument/2006/relationships/hyperlink" Target="https://www.ardentseller.app/sign-up?utm_source=resources&amp;utm_medium=magnet&amp;utm_campaign=recipe_scaling_and_batch_calculator" TargetMode="External" Id="rId1"/></Relationships>
</file>

<file path=xl/worksheets/sheet1.xml><?xml version="1.0" encoding="utf-8"?>
<worksheet xmlns="http://schemas.openxmlformats.org/spreadsheetml/2006/main">
  <sheetPr>
    <outlinePr summaryBelow="1" summaryRight="1"/>
    <pageSetUpPr/>
  </sheetPr>
  <dimension ref="B2:B70"/>
  <sheetViews>
    <sheetView showGridLines="0" workbookViewId="0">
      <selection activeCell="A1" sqref="A1"/>
    </sheetView>
  </sheetViews>
  <sheetFormatPr baseColWidth="8" defaultRowHeight="15"/>
  <cols>
    <col width="3" customWidth="1" min="1" max="1"/>
    <col width="100" customWidth="1" min="2" max="2"/>
  </cols>
  <sheetData>
    <row r="2">
      <c r="B2" s="1" t="inlineStr">
        <is>
          <t>Recipe Scaling &amp; Batch Calculator</t>
        </is>
      </c>
    </row>
    <row r="3">
      <c r="B3" s="2" t="inlineStr">
        <is>
          <t>A working spreadsheet for bakers, soap makers, candle makers, and small-batch food producers — by Ardent Seller</t>
        </is>
      </c>
    </row>
    <row r="5" ht="8" customHeight="1">
      <c r="B5" s="3" t="inlineStr"/>
    </row>
    <row r="6">
      <c r="B6" s="4" t="inlineStr">
        <is>
          <t>WHAT THIS IS</t>
        </is>
      </c>
    </row>
    <row r="7" ht="30" customHeight="1">
      <c r="B7" s="3" t="inlineStr">
        <is>
          <t>A working recipe scaler. Enter a recipe at its base yield (the batch you actually run today), set a target yield, and the workbook auto-scales every ingredient — handling the unit conversions (oz to lb, ml to cups, tsp to tbsp, grams to oz). Tabs four and five compare per-unit cost across batch sizes and give you the conversion table the math depends on.</t>
        </is>
      </c>
    </row>
    <row r="8" ht="8" customHeight="1">
      <c r="B8" s="3" t="inlineStr"/>
    </row>
    <row r="9">
      <c r="B9" s="3" t="inlineStr">
        <is>
          <t>This workbook has five tabs:</t>
        </is>
      </c>
    </row>
    <row r="10">
      <c r="B10" s="3" t="inlineStr">
        <is>
          <t xml:space="preserve">   1. Read Me               ← you are here</t>
        </is>
      </c>
    </row>
    <row r="11" ht="30" customHeight="1">
      <c r="B11" s="3" t="inlineStr">
        <is>
          <t xml:space="preserve">   2. Recipe (base)         ← your canonical recipe at base yield, with per-ingredient cost rolling up</t>
        </is>
      </c>
    </row>
    <row r="12">
      <c r="B12" s="3" t="inlineStr">
        <is>
          <t xml:space="preserve">   3. Scaler                ← set a target yield; the recipe auto-scales</t>
        </is>
      </c>
    </row>
    <row r="13">
      <c r="B13" s="3" t="inlineStr">
        <is>
          <t xml:space="preserve">   4. Batch Cost &amp; Yield    ← per-unit cost at 5 / 10 / 25 / 50 / 100 / 250 unit batches</t>
        </is>
      </c>
    </row>
    <row r="14" ht="30" customHeight="1">
      <c r="B14" s="3" t="inlineStr">
        <is>
          <t xml:space="preserve">   5. Unit Conversions      ← oz/g/lb/ml/cups/tsp/tbsp + density notes (the math reference)</t>
        </is>
      </c>
    </row>
    <row r="15" ht="8" customHeight="1">
      <c r="B15" s="3" t="inlineStr"/>
    </row>
    <row r="16">
      <c r="B16" s="4" t="inlineStr">
        <is>
          <t>HOW TO USE IT</t>
        </is>
      </c>
    </row>
    <row r="17" ht="30" customHeight="1">
      <c r="B17" s="3" t="inlineStr">
        <is>
          <t>1. Open the Recipe (base) tab. Replace the sample recipe with your own — copy a row to add ingredients. Fill the yellow columns: ingredient name, base quantity, base unit, unit cost, and the unit the cost is quoted in (e.g. $14.50 per pound, not per ounce). The gray columns roll up cost and total weight.</t>
        </is>
      </c>
    </row>
    <row r="18" ht="30" customHeight="1">
      <c r="B18" s="3" t="inlineStr">
        <is>
          <t>2. Switch to the Scaler tab. Enter a target yield (e.g. "I need 60 candles, the base recipe makes 24") and the scale factor calculates itself. Every ingredient quantity scales proportionally; the workbook converts cost units automatically so you don't have to do oz↔lb math by hand.</t>
        </is>
      </c>
    </row>
    <row r="19" ht="30" customHeight="1">
      <c r="B19" s="3" t="inlineStr">
        <is>
          <t>3. Use the Batch Cost &amp; Yield tab to see what scaling really costs. Enter your per-batch fixed cost (setup labor, equipment overhead) and per-unit variable cost (materials + per-unit labor). The table shows per-unit cost at 5, 10, 25, 50, 100, and 250 unit batches.</t>
        </is>
      </c>
    </row>
    <row r="20" ht="30" customHeight="1">
      <c r="B20" s="3" t="inlineStr">
        <is>
          <t>4. The Unit Conversions tab is the reference the formulas read from. Edit it only if you need to add an ingredient with a non-standard density (most bakers don't — but flour vs. powdered sugar matters).</t>
        </is>
      </c>
    </row>
    <row r="21" ht="8" customHeight="1">
      <c r="B21" s="3" t="inlineStr"/>
    </row>
    <row r="22">
      <c r="B22" s="4" t="inlineStr">
        <is>
          <t>THE SCALING MATH (in plain English)</t>
        </is>
      </c>
    </row>
    <row r="23">
      <c r="B23" s="3" t="inlineStr">
        <is>
          <t>Scale factor      = Target yield ÷ Base yield</t>
        </is>
      </c>
    </row>
    <row r="24">
      <c r="B24" s="3" t="inlineStr">
        <is>
          <t>Scaled quantity   = Base quantity × Scale factor</t>
        </is>
      </c>
    </row>
    <row r="25">
      <c r="B25" s="3" t="inlineStr">
        <is>
          <t>Scaled cost       = Scaled quantity (in cost-unit) × Unit cost</t>
        </is>
      </c>
    </row>
    <row r="26" ht="30" customHeight="1">
      <c r="B26" s="3" t="inlineStr">
        <is>
          <t>When the recipe quantity is in one unit (grams) and the cost is quoted in another (per pound), the workbook converts the scaled quantity into the cost unit before multiplying. The Unit Conversions tab stores the multipliers — change them if you import bulk ingredients in a non-standard unit.</t>
        </is>
      </c>
    </row>
    <row r="27" ht="8" customHeight="1">
      <c r="B27" s="3" t="inlineStr"/>
    </row>
    <row r="28">
      <c r="B28" s="4" t="inlineStr">
        <is>
          <t>WHY SCALING IS NOT "JUST MULTIPLY EVERYTHING BY 2.5"</t>
        </is>
      </c>
    </row>
    <row r="29" ht="30" customHeight="1">
      <c r="B29" s="3" t="inlineStr">
        <is>
          <t>Three ingredients commonly break linear scaling and need a sanity-check pass even after the math runs:</t>
        </is>
      </c>
    </row>
    <row r="30" ht="30" customHeight="1">
      <c r="B30" s="3" t="inlineStr">
        <is>
          <t xml:space="preserve">   • Salt and leaveners (baking soda, baking powder, yeast) scale slightly less than linearly past 3×.</t>
        </is>
      </c>
    </row>
    <row r="31" ht="30" customHeight="1">
      <c r="B31" s="3" t="inlineStr">
        <is>
          <t xml:space="preserve">   • Spices and bittering agents (cinnamon, cloves, hops, garlic) often need a 0.85× pull-back at 4×+.</t>
        </is>
      </c>
    </row>
    <row r="32" ht="30" customHeight="1">
      <c r="B32" s="3" t="inlineStr">
        <is>
          <t xml:space="preserve">   • Pan size changes thermal mass — a 6× cake batter does not bake in a 6× pan; check baking time and temp.</t>
        </is>
      </c>
    </row>
    <row r="33" ht="30" customHeight="1">
      <c r="B33" s="3" t="inlineStr">
        <is>
          <t>The Scaler tab flags any scale factor above 4× as a "verify-by-eye" pass. The math is correct; the physics is what bites. Always run a single scaled batch as a test before committing to a wholesale order.</t>
        </is>
      </c>
    </row>
    <row r="34" ht="8" customHeight="1">
      <c r="B34" s="3" t="inlineStr"/>
    </row>
    <row r="35">
      <c r="B35" s="4" t="inlineStr">
        <is>
          <t>UNIT CONVERSIONS — WHAT'S BUILT IN</t>
        </is>
      </c>
    </row>
    <row r="36">
      <c r="B36" s="3" t="inlineStr">
        <is>
          <t xml:space="preserve">   • Weight: oz ↔ g ↔ lb ↔ kg (exact factors).</t>
        </is>
      </c>
    </row>
    <row r="37">
      <c r="B37" s="3" t="inlineStr">
        <is>
          <t xml:space="preserve">   • Volume: tsp ↔ tbsp ↔ fl oz ↔ cup ↔ pint ↔ quart ↔ gal ↔ ml ↔ L (US measures).</t>
        </is>
      </c>
    </row>
    <row r="38" ht="30" customHeight="1">
      <c r="B38" s="3" t="inlineStr">
        <is>
          <t xml:space="preserve">   • Weight ↔ volume is density-dependent. The Unit Conversions tab stores per-ingredient densities for common bakery and soap inputs (water = 1.00 g/ml; flour = 0.53; sugar = 0.85; honey = 1.42; olive oil = 0.91; coconut oil = 0.92). Override per ingredient if you import a non-standard density.</t>
        </is>
      </c>
    </row>
    <row r="39" ht="8" customHeight="1">
      <c r="B39" s="3" t="inlineStr"/>
    </row>
    <row r="40">
      <c r="B40" s="4" t="inlineStr">
        <is>
          <t>BATCH COST &amp; YIELD — WHY IT MATTERS</t>
        </is>
      </c>
    </row>
    <row r="41" ht="30" customHeight="1">
      <c r="B41" s="3" t="inlineStr">
        <is>
          <t>Setup labor (mise en place, melting wax, pre-heating ovens, sanitizing) is roughly the same whether you make 12 candles or 120. The Batch Cost &amp; Yield tab shows what that does to per-unit cost. Most makers find that doubling batch size cuts per-unit cost by 15–25%. Useful when sizing a craft show stock-up, quoting a wholesale order, or deciding whether to add a second pour day.</t>
        </is>
      </c>
    </row>
    <row r="42" ht="8" customHeight="1">
      <c r="B42" s="3" t="inlineStr"/>
    </row>
    <row r="43">
      <c r="B43" s="4" t="inlineStr">
        <is>
          <t>ABOUT THE COMPANION TOOL</t>
        </is>
      </c>
    </row>
    <row r="44" ht="30" customHeight="1">
      <c r="B44" s="3" t="inlineStr">
        <is>
          <t>This workbook scales one recipe at a time. Ardent Seller stores every recipe as a first-class object — ingredients linked to your inventory, cost rolling up automatically when a vendor price changes, production runs that decrement raw materials and stamp a batch lot for traceability. The recipe and the inventory stay in sync without copy-paste.</t>
        </is>
      </c>
    </row>
    <row r="45" ht="8" customHeight="1">
      <c r="B45" s="3" t="inlineStr"/>
    </row>
    <row r="46">
      <c r="B46" s="4" t="inlineStr">
        <is>
          <t>FURTHER READING</t>
        </is>
      </c>
    </row>
    <row r="47">
      <c r="B47" s="5" t="inlineStr">
        <is>
          <t>Recipe Costing 101 — build a true unit cost from materials, labor, and overhead</t>
        </is>
      </c>
    </row>
    <row r="48">
      <c r="B48" s="5" t="inlineStr">
        <is>
          <t>Batch Tracking for Food Sellers — what a batch lot is and why it matters</t>
        </is>
      </c>
    </row>
    <row r="49">
      <c r="B49" s="5" t="inlineStr">
        <is>
          <t>Soap Makers' Guide — tracking ingredients, batches, and costs in cold-process</t>
        </is>
      </c>
    </row>
    <row r="50">
      <c r="B50" s="5" t="inlineStr">
        <is>
          <t>Candle Making Cost Math — fragrance load and per-candle pricing</t>
        </is>
      </c>
    </row>
    <row r="51" ht="8" customHeight="1">
      <c r="B51" s="3" t="inlineStr"/>
    </row>
    <row r="52">
      <c r="B52" s="4" t="inlineStr">
        <is>
          <t>RELATED FREE RESOURCES</t>
        </is>
      </c>
    </row>
    <row r="53">
      <c r="B53" s="3" t="inlineStr">
        <is>
          <t>Pair this scaler with the rest of the maker tool kit:</t>
        </is>
      </c>
    </row>
    <row r="54" ht="30" customHeight="1">
      <c r="B54" s="5" t="inlineStr">
        <is>
          <t>Product Pricing Calculator — turn the per-unit cost from this tab into a defensible retail price</t>
        </is>
      </c>
    </row>
    <row r="55" ht="30" customHeight="1">
      <c r="B55" s="5" t="inlineStr">
        <is>
          <t>Inventory Tracker Starter Kit — the workbook the ingredients in this recipe live in day-to-day</t>
        </is>
      </c>
    </row>
    <row r="56">
      <c r="B56" s="5" t="inlineStr">
        <is>
          <t>Fragrance Load Calculator — for soap and candle makers, the FO-percentage companion tool</t>
        </is>
      </c>
    </row>
    <row r="57">
      <c r="B57" s="5" t="inlineStr">
        <is>
          <t>Wholesale Line Sheet Template — when scaling up means a buyer-ready price list</t>
        </is>
      </c>
    </row>
    <row r="58" ht="30" customHeight="1">
      <c r="B58" s="5" t="inlineStr">
        <is>
          <t>Spreadsheet vs. Inventory Software: The Decision Guide — when this workbook stops being enough</t>
        </is>
      </c>
    </row>
    <row r="59">
      <c r="B59" s="5" t="inlineStr">
        <is>
          <t>Browse all free resources →</t>
        </is>
      </c>
    </row>
    <row r="60" ht="8" customHeight="1">
      <c r="B60" s="3" t="inlineStr"/>
    </row>
    <row r="61">
      <c r="B61" s="4" t="inlineStr">
        <is>
          <t>DEEPER FEATURE WALKTHROUGHS</t>
        </is>
      </c>
    </row>
    <row r="62">
      <c r="B62" s="5" t="inlineStr">
        <is>
          <t>Recipes &amp; production runs — features#recipes-production</t>
        </is>
      </c>
    </row>
    <row r="63">
      <c r="B63" s="5" t="inlineStr">
        <is>
          <t>Pricing tiers (retail &amp; wholesale) — features#know-your-costs</t>
        </is>
      </c>
    </row>
    <row r="64">
      <c r="B64" s="5" t="inlineStr">
        <is>
          <t>Reports &amp; insights mapped to Schedule C — features#reports-insights</t>
        </is>
      </c>
    </row>
    <row r="65" ht="8" customHeight="1">
      <c r="B65" s="3" t="inlineStr"/>
    </row>
    <row r="66">
      <c r="B66" s="3" t="inlineStr">
        <is>
          <t>Ready to skip the spreadsheet?</t>
        </is>
      </c>
    </row>
    <row r="67">
      <c r="B67" s="5" t="inlineStr">
        <is>
          <t>Start free — no credit card required</t>
        </is>
      </c>
    </row>
    <row r="68" ht="8" customHeight="1">
      <c r="B68" s="3" t="inlineStr"/>
    </row>
    <row r="69">
      <c r="B69" s="3" t="inlineStr">
        <is>
          <t>Ardent Seller — inventory, recipes, and pricing for small-batch makers.</t>
        </is>
      </c>
    </row>
    <row r="70">
      <c r="B70" s="5" t="inlineStr">
        <is>
          <t>ardentseller.app</t>
        </is>
      </c>
    </row>
  </sheetData>
  <hyperlinks>
    <hyperlink xmlns:r="http://schemas.openxmlformats.org/officeDocument/2006/relationships" ref="B47" r:id="rId1"/>
    <hyperlink xmlns:r="http://schemas.openxmlformats.org/officeDocument/2006/relationships" ref="B48" r:id="rId2"/>
    <hyperlink xmlns:r="http://schemas.openxmlformats.org/officeDocument/2006/relationships" ref="B49" r:id="rId3"/>
    <hyperlink xmlns:r="http://schemas.openxmlformats.org/officeDocument/2006/relationships" ref="B50" r:id="rId4"/>
    <hyperlink xmlns:r="http://schemas.openxmlformats.org/officeDocument/2006/relationships" ref="B54" r:id="rId5"/>
    <hyperlink xmlns:r="http://schemas.openxmlformats.org/officeDocument/2006/relationships" ref="B55" r:id="rId6"/>
    <hyperlink xmlns:r="http://schemas.openxmlformats.org/officeDocument/2006/relationships" ref="B56" r:id="rId7"/>
    <hyperlink xmlns:r="http://schemas.openxmlformats.org/officeDocument/2006/relationships" ref="B57" r:id="rId8"/>
    <hyperlink xmlns:r="http://schemas.openxmlformats.org/officeDocument/2006/relationships" ref="B58" r:id="rId9"/>
    <hyperlink xmlns:r="http://schemas.openxmlformats.org/officeDocument/2006/relationships" ref="B59" r:id="rId10"/>
    <hyperlink xmlns:r="http://schemas.openxmlformats.org/officeDocument/2006/relationships" ref="B62" r:id="rId11"/>
    <hyperlink xmlns:r="http://schemas.openxmlformats.org/officeDocument/2006/relationships" ref="B63" r:id="rId12"/>
    <hyperlink xmlns:r="http://schemas.openxmlformats.org/officeDocument/2006/relationships" ref="B64" r:id="rId13"/>
    <hyperlink xmlns:r="http://schemas.openxmlformats.org/officeDocument/2006/relationships" ref="B67" r:id="rId14"/>
    <hyperlink xmlns:r="http://schemas.openxmlformats.org/officeDocument/2006/relationships" ref="B70" r:id="rId15"/>
  </hyperlinks>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I31"/>
  <sheetViews>
    <sheetView showGridLines="0" workbookViewId="0">
      <selection activeCell="A1" sqref="A1"/>
    </sheetView>
  </sheetViews>
  <sheetFormatPr baseColWidth="8" defaultRowHeight="15"/>
  <cols>
    <col width="30" customWidth="1" min="1" max="1"/>
    <col width="14" customWidth="1" min="2" max="2"/>
    <col width="10" customWidth="1" min="3" max="3"/>
    <col width="14" customWidth="1" min="4" max="4"/>
    <col width="12" customWidth="1" min="5" max="5"/>
    <col width="14" customWidth="1" min="6" max="6"/>
    <col width="14" customWidth="1" min="7" max="7"/>
    <col width="14" customWidth="1" min="8" max="8"/>
    <col width="28" customWidth="1" min="9" max="9"/>
  </cols>
  <sheetData>
    <row r="1">
      <c r="A1" s="6" t="inlineStr">
        <is>
          <t>Recipe (base) — fill the yellow columns; the gray columns calculate themselves</t>
        </is>
      </c>
    </row>
    <row r="2">
      <c r="A2" s="7" t="inlineStr">
        <is>
          <t>Yellow = your input    Gray = formula. Replace the sample recipe with your own — copy a row to add ingredients.</t>
        </is>
      </c>
    </row>
    <row r="4">
      <c r="A4" s="8" t="inlineStr">
        <is>
          <t>Recipe name</t>
        </is>
      </c>
      <c r="B4" s="9" t="inlineStr">
        <is>
          <t>Lavender Honey Sugar Cookies</t>
        </is>
      </c>
      <c r="C4" s="10" t="n"/>
      <c r="D4" s="11" t="n"/>
      <c r="E4" s="8" t="inlineStr">
        <is>
          <t>Base yield</t>
        </is>
      </c>
      <c r="F4" s="12" t="n">
        <v>24</v>
      </c>
      <c r="G4" s="8" t="inlineStr">
        <is>
          <t>Yield unit</t>
        </is>
      </c>
      <c r="H4" s="13" t="inlineStr">
        <is>
          <t>cookies</t>
        </is>
      </c>
      <c r="I4" s="11" t="n"/>
    </row>
    <row r="6" ht="22" customHeight="1">
      <c r="A6" s="14" t="inlineStr">
        <is>
          <t>Ingredient</t>
        </is>
      </c>
      <c r="B6" s="14" t="inlineStr">
        <is>
          <t>Recipe quantity</t>
        </is>
      </c>
      <c r="D6" s="14" t="inlineStr">
        <is>
          <t>Cost basis</t>
        </is>
      </c>
      <c r="G6" s="14" t="inlineStr">
        <is>
          <t>Cost roll-up</t>
        </is>
      </c>
      <c r="I6" s="14" t="inlineStr">
        <is>
          <t>Notes</t>
        </is>
      </c>
    </row>
    <row r="7" ht="32" customHeight="1">
      <c r="A7" s="15" t="inlineStr">
        <is>
          <t>Ingredient</t>
        </is>
      </c>
      <c r="B7" s="15" t="inlineStr">
        <is>
          <t>Quantity</t>
        </is>
      </c>
      <c r="C7" s="15" t="inlineStr">
        <is>
          <t>Unit</t>
        </is>
      </c>
      <c r="D7" s="15" t="inlineStr">
        <is>
          <t>Cost basis $</t>
        </is>
      </c>
      <c r="E7" s="15" t="inlineStr">
        <is>
          <t>per</t>
        </is>
      </c>
      <c r="F7" s="15" t="inlineStr">
        <is>
          <t>cost-unit</t>
        </is>
      </c>
      <c r="G7" s="15" t="inlineStr">
        <is>
          <t>Cost in cost-unit</t>
        </is>
      </c>
      <c r="H7" s="15" t="inlineStr">
        <is>
          <t>Cost ($)</t>
        </is>
      </c>
      <c r="I7" s="15" t="inlineStr">
        <is>
          <t>Notes</t>
        </is>
      </c>
    </row>
    <row r="8">
      <c r="A8" s="13" t="inlineStr">
        <is>
          <t>All-purpose flour</t>
        </is>
      </c>
      <c r="B8" s="16" t="n">
        <v>340</v>
      </c>
      <c r="C8" s="13" t="inlineStr">
        <is>
          <t>g</t>
        </is>
      </c>
      <c r="D8" s="17" t="n">
        <v>14.5</v>
      </c>
      <c r="E8" s="16" t="n">
        <v>5</v>
      </c>
      <c r="F8" s="13" t="inlineStr">
        <is>
          <t>lb</t>
        </is>
      </c>
      <c r="G8" s="18">
        <f>IF(OR(C8="",F8=""),"",IF(OR(C8="ea",F8="ea",C8=F8),B8,B8*VLOOKUP(C8,'Unit Conversions'!$H$6:$I$18,2,FALSE)/VLOOKUP(F8,'Unit Conversions'!$H$6:$I$18,2,FALSE)))</f>
        <v/>
      </c>
      <c r="H8" s="19">
        <f>IFERROR(IF(OR(D8="",E8="",E8=0),"",G8*D8/E8),"")</f>
        <v/>
      </c>
      <c r="I8" s="13" t="inlineStr">
        <is>
          <t>Spooned and leveled</t>
        </is>
      </c>
    </row>
    <row r="9">
      <c r="A9" s="13" t="inlineStr">
        <is>
          <t>Granulated sugar</t>
        </is>
      </c>
      <c r="B9" s="16" t="n">
        <v>200</v>
      </c>
      <c r="C9" s="13" t="inlineStr">
        <is>
          <t>g</t>
        </is>
      </c>
      <c r="D9" s="17" t="n">
        <v>3.2</v>
      </c>
      <c r="E9" s="16" t="n">
        <v>4</v>
      </c>
      <c r="F9" s="13" t="inlineStr">
        <is>
          <t>lb</t>
        </is>
      </c>
      <c r="G9" s="18">
        <f>IF(OR(C9="",F9=""),"",IF(OR(C9="ea",F9="ea",C9=F9),B9,B9*VLOOKUP(C9,'Unit Conversions'!$H$6:$I$18,2,FALSE)/VLOOKUP(F9,'Unit Conversions'!$H$6:$I$18,2,FALSE)))</f>
        <v/>
      </c>
      <c r="H9" s="19">
        <f>IFERROR(IF(OR(D9="",E9="",E9=0),"",G9*D9/E9),"")</f>
        <v/>
      </c>
      <c r="I9" s="13" t="inlineStr"/>
    </row>
    <row r="10">
      <c r="A10" s="13" t="inlineStr">
        <is>
          <t>Unsalted butter</t>
        </is>
      </c>
      <c r="B10" s="16" t="n">
        <v>226</v>
      </c>
      <c r="C10" s="13" t="inlineStr">
        <is>
          <t>g</t>
        </is>
      </c>
      <c r="D10" s="17" t="n">
        <v>6.8</v>
      </c>
      <c r="E10" s="16" t="n">
        <v>1</v>
      </c>
      <c r="F10" s="13" t="inlineStr">
        <is>
          <t>lb</t>
        </is>
      </c>
      <c r="G10" s="18">
        <f>IF(OR(C10="",F10=""),"",IF(OR(C10="ea",F10="ea",C10=F10),B10,B10*VLOOKUP(C10,'Unit Conversions'!$H$6:$I$18,2,FALSE)/VLOOKUP(F10,'Unit Conversions'!$H$6:$I$18,2,FALSE)))</f>
        <v/>
      </c>
      <c r="H10" s="19">
        <f>IFERROR(IF(OR(D10="",E10="",E10=0),"",G10*D10/E10),"")</f>
        <v/>
      </c>
      <c r="I10" s="13" t="inlineStr">
        <is>
          <t>Room temp</t>
        </is>
      </c>
    </row>
    <row r="11">
      <c r="A11" s="13" t="inlineStr">
        <is>
          <t>Honey</t>
        </is>
      </c>
      <c r="B11" s="16" t="n">
        <v>60</v>
      </c>
      <c r="C11" s="13" t="inlineStr">
        <is>
          <t>g</t>
        </is>
      </c>
      <c r="D11" s="17" t="n">
        <v>12</v>
      </c>
      <c r="E11" s="16" t="n">
        <v>1</v>
      </c>
      <c r="F11" s="13" t="inlineStr">
        <is>
          <t>lb</t>
        </is>
      </c>
      <c r="G11" s="18">
        <f>IF(OR(C11="",F11=""),"",IF(OR(C11="ea",F11="ea",C11=F11),B11,B11*VLOOKUP(C11,'Unit Conversions'!$H$6:$I$18,2,FALSE)/VLOOKUP(F11,'Unit Conversions'!$H$6:$I$18,2,FALSE)))</f>
        <v/>
      </c>
      <c r="H11" s="19">
        <f>IFERROR(IF(OR(D11="",E11="",E11=0),"",G11*D11/E11),"")</f>
        <v/>
      </c>
      <c r="I11" s="13" t="inlineStr">
        <is>
          <t>Local wildflower</t>
        </is>
      </c>
    </row>
    <row r="12">
      <c r="A12" s="13" t="inlineStr">
        <is>
          <t>Egg, large</t>
        </is>
      </c>
      <c r="B12" s="16" t="n">
        <v>1</v>
      </c>
      <c r="C12" s="13" t="inlineStr">
        <is>
          <t>ea</t>
        </is>
      </c>
      <c r="D12" s="17" t="n">
        <v>4.5</v>
      </c>
      <c r="E12" s="16" t="n">
        <v>12</v>
      </c>
      <c r="F12" s="13" t="inlineStr">
        <is>
          <t>ea</t>
        </is>
      </c>
      <c r="G12" s="18">
        <f>IF(OR(C12="",F12=""),"",IF(OR(C12="ea",F12="ea",C12=F12),B12,B12*VLOOKUP(C12,'Unit Conversions'!$H$6:$I$18,2,FALSE)/VLOOKUP(F12,'Unit Conversions'!$H$6:$I$18,2,FALSE)))</f>
        <v/>
      </c>
      <c r="H12" s="19">
        <f>IFERROR(IF(OR(D12="",E12="",E12=0),"",G12*D12/E12),"")</f>
        <v/>
      </c>
      <c r="I12" s="13" t="inlineStr">
        <is>
          <t>1 egg ≈ 50g</t>
        </is>
      </c>
    </row>
    <row r="13">
      <c r="A13" s="13" t="inlineStr">
        <is>
          <t>Vanilla extract</t>
        </is>
      </c>
      <c r="B13" s="16" t="n">
        <v>1</v>
      </c>
      <c r="C13" s="13" t="inlineStr">
        <is>
          <t>tsp</t>
        </is>
      </c>
      <c r="D13" s="17" t="n">
        <v>18</v>
      </c>
      <c r="E13" s="16" t="n">
        <v>4</v>
      </c>
      <c r="F13" s="13" t="inlineStr">
        <is>
          <t>fl oz</t>
        </is>
      </c>
      <c r="G13" s="18">
        <f>IF(OR(C13="",F13=""),"",IF(OR(C13="ea",F13="ea",C13=F13),B13,B13*VLOOKUP(C13,'Unit Conversions'!$H$6:$I$18,2,FALSE)/VLOOKUP(F13,'Unit Conversions'!$H$6:$I$18,2,FALSE)))</f>
        <v/>
      </c>
      <c r="H13" s="19">
        <f>IFERROR(IF(OR(D13="",E13="",E13=0),"",G13*D13/E13),"")</f>
        <v/>
      </c>
      <c r="I13" s="13" t="inlineStr">
        <is>
          <t>Pure, not imitation</t>
        </is>
      </c>
    </row>
    <row r="14">
      <c r="A14" s="13" t="inlineStr">
        <is>
          <t>Baking powder</t>
        </is>
      </c>
      <c r="B14" s="16" t="n">
        <v>1</v>
      </c>
      <c r="C14" s="13" t="inlineStr">
        <is>
          <t>tsp</t>
        </is>
      </c>
      <c r="D14" s="17" t="n">
        <v>2.4</v>
      </c>
      <c r="E14" s="16" t="n">
        <v>8.1</v>
      </c>
      <c r="F14" s="13" t="inlineStr">
        <is>
          <t>oz</t>
        </is>
      </c>
      <c r="G14" s="18">
        <f>IF(OR(C14="",F14=""),"",IF(OR(C14="ea",F14="ea",C14=F14),B14,B14*VLOOKUP(C14,'Unit Conversions'!$H$6:$I$18,2,FALSE)/VLOOKUP(F14,'Unit Conversions'!$H$6:$I$18,2,FALSE)))</f>
        <v/>
      </c>
      <c r="H14" s="19">
        <f>IFERROR(IF(OR(D14="",E14="",E14=0),"",G14*D14/E14),"")</f>
        <v/>
      </c>
      <c r="I14" s="13" t="inlineStr"/>
    </row>
    <row r="15">
      <c r="A15" s="13" t="inlineStr">
        <is>
          <t>Salt</t>
        </is>
      </c>
      <c r="B15" s="16" t="n">
        <v>0.5</v>
      </c>
      <c r="C15" s="13" t="inlineStr">
        <is>
          <t>tsp</t>
        </is>
      </c>
      <c r="D15" s="17" t="n">
        <v>1.1</v>
      </c>
      <c r="E15" s="16" t="n">
        <v>26</v>
      </c>
      <c r="F15" s="13" t="inlineStr">
        <is>
          <t>oz</t>
        </is>
      </c>
      <c r="G15" s="18">
        <f>IF(OR(C15="",F15=""),"",IF(OR(C15="ea",F15="ea",C15=F15),B15,B15*VLOOKUP(C15,'Unit Conversions'!$H$6:$I$18,2,FALSE)/VLOOKUP(F15,'Unit Conversions'!$H$6:$I$18,2,FALSE)))</f>
        <v/>
      </c>
      <c r="H15" s="19">
        <f>IFERROR(IF(OR(D15="",E15="",E15=0),"",G15*D15/E15),"")</f>
        <v/>
      </c>
      <c r="I15" s="13" t="inlineStr">
        <is>
          <t>Fine sea salt</t>
        </is>
      </c>
    </row>
    <row r="16">
      <c r="A16" s="13" t="inlineStr">
        <is>
          <t>Dried lavender buds</t>
        </is>
      </c>
      <c r="B16" s="16" t="n">
        <v>2</v>
      </c>
      <c r="C16" s="13" t="inlineStr">
        <is>
          <t>tsp</t>
        </is>
      </c>
      <c r="D16" s="17" t="n">
        <v>8.5</v>
      </c>
      <c r="E16" s="16" t="n">
        <v>1</v>
      </c>
      <c r="F16" s="13" t="inlineStr">
        <is>
          <t>oz</t>
        </is>
      </c>
      <c r="G16" s="18">
        <f>IF(OR(C16="",F16=""),"",IF(OR(C16="ea",F16="ea",C16=F16),B16,B16*VLOOKUP(C16,'Unit Conversions'!$H$6:$I$18,2,FALSE)/VLOOKUP(F16,'Unit Conversions'!$H$6:$I$18,2,FALSE)))</f>
        <v/>
      </c>
      <c r="H16" s="19">
        <f>IFERROR(IF(OR(D16="",E16="",E16=0),"",G16*D16/E16),"")</f>
        <v/>
      </c>
      <c r="I16" s="13" t="inlineStr">
        <is>
          <t>Culinary grade</t>
        </is>
      </c>
    </row>
    <row r="17">
      <c r="A17" s="13" t="n"/>
      <c r="B17" s="16" t="n"/>
      <c r="C17" s="13" t="n"/>
      <c r="D17" s="17" t="n"/>
      <c r="E17" s="16" t="n"/>
      <c r="F17" s="13" t="n"/>
      <c r="G17" s="18">
        <f>IF(OR(C17="",F17=""),"",IF(OR(C17="ea",F17="ea",C17=F17),B17,B17*VLOOKUP(C17,'Unit Conversions'!$H$6:$I$18,2,FALSE)/VLOOKUP(F17,'Unit Conversions'!$H$6:$I$18,2,FALSE)))</f>
        <v/>
      </c>
      <c r="H17" s="19">
        <f>IFERROR(IF(OR(D17="",E17="",E17=0),"",G17*D17/E17),"")</f>
        <v/>
      </c>
      <c r="I17" s="13" t="n"/>
    </row>
    <row r="18">
      <c r="A18" s="13" t="n"/>
      <c r="B18" s="16" t="n"/>
      <c r="C18" s="13" t="n"/>
      <c r="D18" s="17" t="n"/>
      <c r="E18" s="16" t="n"/>
      <c r="F18" s="13" t="n"/>
      <c r="G18" s="18">
        <f>IF(OR(C18="",F18=""),"",IF(OR(C18="ea",F18="ea",C18=F18),B18,B18*VLOOKUP(C18,'Unit Conversions'!$H$6:$I$18,2,FALSE)/VLOOKUP(F18,'Unit Conversions'!$H$6:$I$18,2,FALSE)))</f>
        <v/>
      </c>
      <c r="H18" s="19">
        <f>IFERROR(IF(OR(D18="",E18="",E18=0),"",G18*D18/E18),"")</f>
        <v/>
      </c>
      <c r="I18" s="13" t="n"/>
    </row>
    <row r="19">
      <c r="A19" s="13" t="n"/>
      <c r="B19" s="16" t="n"/>
      <c r="C19" s="13" t="n"/>
      <c r="D19" s="17" t="n"/>
      <c r="E19" s="16" t="n"/>
      <c r="F19" s="13" t="n"/>
      <c r="G19" s="18">
        <f>IF(OR(C19="",F19=""),"",IF(OR(C19="ea",F19="ea",C19=F19),B19,B19*VLOOKUP(C19,'Unit Conversions'!$H$6:$I$18,2,FALSE)/VLOOKUP(F19,'Unit Conversions'!$H$6:$I$18,2,FALSE)))</f>
        <v/>
      </c>
      <c r="H19" s="19">
        <f>IFERROR(IF(OR(D19="",E19="",E19=0),"",G19*D19/E19),"")</f>
        <v/>
      </c>
      <c r="I19" s="13" t="n"/>
    </row>
    <row r="20">
      <c r="A20" s="13" t="n"/>
      <c r="B20" s="16" t="n"/>
      <c r="C20" s="13" t="n"/>
      <c r="D20" s="17" t="n"/>
      <c r="E20" s="16" t="n"/>
      <c r="F20" s="13" t="n"/>
      <c r="G20" s="18">
        <f>IF(OR(C20="",F20=""),"",IF(OR(C20="ea",F20="ea",C20=F20),B20,B20*VLOOKUP(C20,'Unit Conversions'!$H$6:$I$18,2,FALSE)/VLOOKUP(F20,'Unit Conversions'!$H$6:$I$18,2,FALSE)))</f>
        <v/>
      </c>
      <c r="H20" s="19">
        <f>IFERROR(IF(OR(D20="",E20="",E20=0),"",G20*D20/E20),"")</f>
        <v/>
      </c>
      <c r="I20" s="13" t="n"/>
    </row>
    <row r="21">
      <c r="A21" s="13" t="n"/>
      <c r="B21" s="16" t="n"/>
      <c r="C21" s="13" t="n"/>
      <c r="D21" s="17" t="n"/>
      <c r="E21" s="16" t="n"/>
      <c r="F21" s="13" t="n"/>
      <c r="G21" s="18">
        <f>IF(OR(C21="",F21=""),"",IF(OR(C21="ea",F21="ea",C21=F21),B21,B21*VLOOKUP(C21,'Unit Conversions'!$H$6:$I$18,2,FALSE)/VLOOKUP(F21,'Unit Conversions'!$H$6:$I$18,2,FALSE)))</f>
        <v/>
      </c>
      <c r="H21" s="19">
        <f>IFERROR(IF(OR(D21="",E21="",E21=0),"",G21*D21/E21),"")</f>
        <v/>
      </c>
      <c r="I21" s="13" t="n"/>
    </row>
    <row r="23">
      <c r="A23" s="20" t="inlineStr">
        <is>
          <t>TOTAL — base recipe</t>
        </is>
      </c>
      <c r="H23" s="21">
        <f>SUMIF(H8:H21,"&gt;0")</f>
        <v/>
      </c>
    </row>
    <row r="24">
      <c r="A24" s="20" t="inlineStr">
        <is>
          <t>PER UNIT (base yield)</t>
        </is>
      </c>
      <c r="H24" s="22">
        <f>IFERROR(H23/F4,0)</f>
        <v/>
      </c>
    </row>
    <row r="26" ht="42" customHeight="1">
      <c r="A26" s="23" t="inlineStr">
        <is>
          <t>Tip: the 'Cost basis $' / 'per' / 'cost-unit' columns mean: $14.50 per 5 lb of flour. The workbook converts the recipe quantity (340 g) into the cost-unit (lb) before multiplying. If your cost is quoted per ounce, set 'per' = 1 and 'cost-unit' = oz.</t>
        </is>
      </c>
    </row>
    <row r="29">
      <c r="A29" s="20" t="inlineStr">
        <is>
          <t>OUTGROWING THIS?</t>
        </is>
      </c>
    </row>
    <row r="30" ht="56" customHeight="1">
      <c r="A30" s="24" t="inlineStr">
        <is>
          <t>One recipe per workbook gets cumbersome past five or six SKUs — and the cost-basis numbers go stale every time a vendor changes prices. Ardent Seller stores recipes as first-class objects linked to your inventory, so a flour price change reprices every recipe and product automatically. Production runs decrement stock and stamp a batch lot for traceability.</t>
        </is>
      </c>
    </row>
    <row r="31">
      <c r="A31" s="25" t="inlineStr">
        <is>
          <t>Start free in Ardent Seller — no credit card required →</t>
        </is>
      </c>
    </row>
  </sheetData>
  <mergeCells count="13">
    <mergeCell ref="A29:I29"/>
    <mergeCell ref="B6:C6"/>
    <mergeCell ref="A6"/>
    <mergeCell ref="A2:I2"/>
    <mergeCell ref="I6"/>
    <mergeCell ref="B4:D4"/>
    <mergeCell ref="A1:I1"/>
    <mergeCell ref="A31:I31"/>
    <mergeCell ref="H4:I4"/>
    <mergeCell ref="G6:H6"/>
    <mergeCell ref="D6:F6"/>
    <mergeCell ref="A26:I26"/>
    <mergeCell ref="A30:I30"/>
  </mergeCells>
  <hyperlinks>
    <hyperlink xmlns:r="http://schemas.openxmlformats.org/officeDocument/2006/relationships" ref="A31" r:id="rId1"/>
  </hyperlinks>
  <pageMargins left="0.75" right="0.75" top="1" bottom="1"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1:G32"/>
  <sheetViews>
    <sheetView showGridLines="0" workbookViewId="0">
      <selection activeCell="A1" sqref="A1"/>
    </sheetView>
  </sheetViews>
  <sheetFormatPr baseColWidth="8" defaultRowHeight="15"/>
  <cols>
    <col width="30" customWidth="1" min="1" max="1"/>
    <col width="14" customWidth="1" min="2" max="2"/>
    <col width="10" customWidth="1" min="3" max="3"/>
    <col width="16" customWidth="1" min="4" max="4"/>
    <col width="14" customWidth="1" min="5" max="5"/>
    <col width="14" customWidth="1" min="6" max="6"/>
    <col width="28" customWidth="1" min="7" max="7"/>
  </cols>
  <sheetData>
    <row r="1">
      <c r="A1" s="6" t="inlineStr">
        <is>
          <t>Scaler — set a target yield; every ingredient and the recipe cost auto-scale</t>
        </is>
      </c>
    </row>
    <row r="2">
      <c r="A2" s="7" t="inlineStr">
        <is>
          <t>Yellow = your input    Gray = formula. Reads ingredients live from the Recipe (base) tab.</t>
        </is>
      </c>
    </row>
    <row r="4">
      <c r="A4" s="8" t="inlineStr">
        <is>
          <t>Base yield (from Recipe tab)</t>
        </is>
      </c>
      <c r="C4" s="26">
        <f>'Recipe (base)'!F4</f>
        <v/>
      </c>
      <c r="D4" s="8" t="inlineStr">
        <is>
          <t>Yield unit</t>
        </is>
      </c>
      <c r="E4" s="27">
        <f>'Recipe (base)'!H4</f>
        <v/>
      </c>
    </row>
    <row r="5">
      <c r="A5" s="8" t="inlineStr">
        <is>
          <t>Target yield</t>
        </is>
      </c>
      <c r="C5" s="12" t="n">
        <v>60</v>
      </c>
      <c r="D5" s="8" t="inlineStr">
        <is>
          <t>Scale factor</t>
        </is>
      </c>
      <c r="E5" s="28">
        <f>IFERROR(C5/C4,0)</f>
        <v/>
      </c>
      <c r="F5" s="29">
        <f>IF(E5=0,"",IF(E5&gt;4,"⚠ &gt;4× — verify by eye: salt, leaveners, and spices may need a 0.85× pull-back",IF(E5&lt;0.25,"⚠ &lt;0.25× — measurement error becomes large; consider the base recipe instead","OK — linear scaling should hold")))</f>
        <v/>
      </c>
      <c r="G5" s="11" t="n"/>
    </row>
    <row r="7" ht="22" customHeight="1">
      <c r="A7" s="14" t="inlineStr">
        <is>
          <t>Ingredient (from Recipe tab)</t>
        </is>
      </c>
      <c r="B7" s="14" t="inlineStr">
        <is>
          <t>Base</t>
        </is>
      </c>
      <c r="D7" s="14" t="inlineStr">
        <is>
          <t>Scaled</t>
        </is>
      </c>
      <c r="F7" s="14" t="inlineStr">
        <is>
          <t>Cost</t>
        </is>
      </c>
      <c r="G7" s="14" t="inlineStr">
        <is>
          <t>Notes</t>
        </is>
      </c>
    </row>
    <row r="8" ht="28" customHeight="1">
      <c r="A8" s="15" t="inlineStr">
        <is>
          <t>Ingredient</t>
        </is>
      </c>
      <c r="B8" s="15" t="inlineStr">
        <is>
          <t>Base qty</t>
        </is>
      </c>
      <c r="C8" s="15" t="inlineStr">
        <is>
          <t>Unit</t>
        </is>
      </c>
      <c r="D8" s="15" t="inlineStr">
        <is>
          <t>Scaled qty</t>
        </is>
      </c>
      <c r="E8" s="15" t="inlineStr">
        <is>
          <t>Unit</t>
        </is>
      </c>
      <c r="F8" s="15" t="inlineStr">
        <is>
          <t>Cost ($)</t>
        </is>
      </c>
      <c r="G8" s="15" t="inlineStr">
        <is>
          <t>Notes</t>
        </is>
      </c>
    </row>
    <row r="9">
      <c r="A9" s="27">
        <f>IF('Recipe (base)'!A8="","",'Recipe (base)'!A8)</f>
        <v/>
      </c>
      <c r="B9" s="18">
        <f>IF('Recipe (base)'!B8="","",'Recipe (base)'!B8)</f>
        <v/>
      </c>
      <c r="C9" s="27">
        <f>IF('Recipe (base)'!C8="","",'Recipe (base)'!C8)</f>
        <v/>
      </c>
      <c r="D9" s="30">
        <f>IFERROR(IF('Recipe (base)'!B8="","",'Recipe (base)'!B8*$E$5),"")</f>
        <v/>
      </c>
      <c r="E9" s="27">
        <f>IF('Recipe (base)'!C8="","",'Recipe (base)'!C8)</f>
        <v/>
      </c>
      <c r="F9" s="31">
        <f>IFERROR(IF('Recipe (base)'!H8="","",'Recipe (base)'!H8*$E$5),"")</f>
        <v/>
      </c>
      <c r="G9" s="27">
        <f>IF('Recipe (base)'!I8="","",'Recipe (base)'!I8)</f>
        <v/>
      </c>
    </row>
    <row r="10">
      <c r="A10" s="27">
        <f>IF('Recipe (base)'!A9="","",'Recipe (base)'!A9)</f>
        <v/>
      </c>
      <c r="B10" s="18">
        <f>IF('Recipe (base)'!B9="","",'Recipe (base)'!B9)</f>
        <v/>
      </c>
      <c r="C10" s="27">
        <f>IF('Recipe (base)'!C9="","",'Recipe (base)'!C9)</f>
        <v/>
      </c>
      <c r="D10" s="30">
        <f>IFERROR(IF('Recipe (base)'!B9="","",'Recipe (base)'!B9*$E$5),"")</f>
        <v/>
      </c>
      <c r="E10" s="27">
        <f>IF('Recipe (base)'!C9="","",'Recipe (base)'!C9)</f>
        <v/>
      </c>
      <c r="F10" s="31">
        <f>IFERROR(IF('Recipe (base)'!H9="","",'Recipe (base)'!H9*$E$5),"")</f>
        <v/>
      </c>
      <c r="G10" s="27">
        <f>IF('Recipe (base)'!I9="","",'Recipe (base)'!I9)</f>
        <v/>
      </c>
    </row>
    <row r="11">
      <c r="A11" s="27">
        <f>IF('Recipe (base)'!A10="","",'Recipe (base)'!A10)</f>
        <v/>
      </c>
      <c r="B11" s="18">
        <f>IF('Recipe (base)'!B10="","",'Recipe (base)'!B10)</f>
        <v/>
      </c>
      <c r="C11" s="27">
        <f>IF('Recipe (base)'!C10="","",'Recipe (base)'!C10)</f>
        <v/>
      </c>
      <c r="D11" s="30">
        <f>IFERROR(IF('Recipe (base)'!B10="","",'Recipe (base)'!B10*$E$5),"")</f>
        <v/>
      </c>
      <c r="E11" s="27">
        <f>IF('Recipe (base)'!C10="","",'Recipe (base)'!C10)</f>
        <v/>
      </c>
      <c r="F11" s="31">
        <f>IFERROR(IF('Recipe (base)'!H10="","",'Recipe (base)'!H10*$E$5),"")</f>
        <v/>
      </c>
      <c r="G11" s="27">
        <f>IF('Recipe (base)'!I10="","",'Recipe (base)'!I10)</f>
        <v/>
      </c>
    </row>
    <row r="12">
      <c r="A12" s="27">
        <f>IF('Recipe (base)'!A11="","",'Recipe (base)'!A11)</f>
        <v/>
      </c>
      <c r="B12" s="18">
        <f>IF('Recipe (base)'!B11="","",'Recipe (base)'!B11)</f>
        <v/>
      </c>
      <c r="C12" s="27">
        <f>IF('Recipe (base)'!C11="","",'Recipe (base)'!C11)</f>
        <v/>
      </c>
      <c r="D12" s="30">
        <f>IFERROR(IF('Recipe (base)'!B11="","",'Recipe (base)'!B11*$E$5),"")</f>
        <v/>
      </c>
      <c r="E12" s="27">
        <f>IF('Recipe (base)'!C11="","",'Recipe (base)'!C11)</f>
        <v/>
      </c>
      <c r="F12" s="31">
        <f>IFERROR(IF('Recipe (base)'!H11="","",'Recipe (base)'!H11*$E$5),"")</f>
        <v/>
      </c>
      <c r="G12" s="27">
        <f>IF('Recipe (base)'!I11="","",'Recipe (base)'!I11)</f>
        <v/>
      </c>
    </row>
    <row r="13">
      <c r="A13" s="27">
        <f>IF('Recipe (base)'!A12="","",'Recipe (base)'!A12)</f>
        <v/>
      </c>
      <c r="B13" s="18">
        <f>IF('Recipe (base)'!B12="","",'Recipe (base)'!B12)</f>
        <v/>
      </c>
      <c r="C13" s="27">
        <f>IF('Recipe (base)'!C12="","",'Recipe (base)'!C12)</f>
        <v/>
      </c>
      <c r="D13" s="30">
        <f>IFERROR(IF('Recipe (base)'!B12="","",'Recipe (base)'!B12*$E$5),"")</f>
        <v/>
      </c>
      <c r="E13" s="27">
        <f>IF('Recipe (base)'!C12="","",'Recipe (base)'!C12)</f>
        <v/>
      </c>
      <c r="F13" s="31">
        <f>IFERROR(IF('Recipe (base)'!H12="","",'Recipe (base)'!H12*$E$5),"")</f>
        <v/>
      </c>
      <c r="G13" s="27">
        <f>IF('Recipe (base)'!I12="","",'Recipe (base)'!I12)</f>
        <v/>
      </c>
    </row>
    <row r="14">
      <c r="A14" s="27">
        <f>IF('Recipe (base)'!A13="","",'Recipe (base)'!A13)</f>
        <v/>
      </c>
      <c r="B14" s="18">
        <f>IF('Recipe (base)'!B13="","",'Recipe (base)'!B13)</f>
        <v/>
      </c>
      <c r="C14" s="27">
        <f>IF('Recipe (base)'!C13="","",'Recipe (base)'!C13)</f>
        <v/>
      </c>
      <c r="D14" s="30">
        <f>IFERROR(IF('Recipe (base)'!B13="","",'Recipe (base)'!B13*$E$5),"")</f>
        <v/>
      </c>
      <c r="E14" s="27">
        <f>IF('Recipe (base)'!C13="","",'Recipe (base)'!C13)</f>
        <v/>
      </c>
      <c r="F14" s="31">
        <f>IFERROR(IF('Recipe (base)'!H13="","",'Recipe (base)'!H13*$E$5),"")</f>
        <v/>
      </c>
      <c r="G14" s="27">
        <f>IF('Recipe (base)'!I13="","",'Recipe (base)'!I13)</f>
        <v/>
      </c>
    </row>
    <row r="15">
      <c r="A15" s="27">
        <f>IF('Recipe (base)'!A14="","",'Recipe (base)'!A14)</f>
        <v/>
      </c>
      <c r="B15" s="18">
        <f>IF('Recipe (base)'!B14="","",'Recipe (base)'!B14)</f>
        <v/>
      </c>
      <c r="C15" s="27">
        <f>IF('Recipe (base)'!C14="","",'Recipe (base)'!C14)</f>
        <v/>
      </c>
      <c r="D15" s="30">
        <f>IFERROR(IF('Recipe (base)'!B14="","",'Recipe (base)'!B14*$E$5),"")</f>
        <v/>
      </c>
      <c r="E15" s="27">
        <f>IF('Recipe (base)'!C14="","",'Recipe (base)'!C14)</f>
        <v/>
      </c>
      <c r="F15" s="31">
        <f>IFERROR(IF('Recipe (base)'!H14="","",'Recipe (base)'!H14*$E$5),"")</f>
        <v/>
      </c>
      <c r="G15" s="27">
        <f>IF('Recipe (base)'!I14="","",'Recipe (base)'!I14)</f>
        <v/>
      </c>
    </row>
    <row r="16">
      <c r="A16" s="27">
        <f>IF('Recipe (base)'!A15="","",'Recipe (base)'!A15)</f>
        <v/>
      </c>
      <c r="B16" s="18">
        <f>IF('Recipe (base)'!B15="","",'Recipe (base)'!B15)</f>
        <v/>
      </c>
      <c r="C16" s="27">
        <f>IF('Recipe (base)'!C15="","",'Recipe (base)'!C15)</f>
        <v/>
      </c>
      <c r="D16" s="30">
        <f>IFERROR(IF('Recipe (base)'!B15="","",'Recipe (base)'!B15*$E$5),"")</f>
        <v/>
      </c>
      <c r="E16" s="27">
        <f>IF('Recipe (base)'!C15="","",'Recipe (base)'!C15)</f>
        <v/>
      </c>
      <c r="F16" s="31">
        <f>IFERROR(IF('Recipe (base)'!H15="","",'Recipe (base)'!H15*$E$5),"")</f>
        <v/>
      </c>
      <c r="G16" s="27">
        <f>IF('Recipe (base)'!I15="","",'Recipe (base)'!I15)</f>
        <v/>
      </c>
    </row>
    <row r="17">
      <c r="A17" s="27">
        <f>IF('Recipe (base)'!A16="","",'Recipe (base)'!A16)</f>
        <v/>
      </c>
      <c r="B17" s="18">
        <f>IF('Recipe (base)'!B16="","",'Recipe (base)'!B16)</f>
        <v/>
      </c>
      <c r="C17" s="27">
        <f>IF('Recipe (base)'!C16="","",'Recipe (base)'!C16)</f>
        <v/>
      </c>
      <c r="D17" s="30">
        <f>IFERROR(IF('Recipe (base)'!B16="","",'Recipe (base)'!B16*$E$5),"")</f>
        <v/>
      </c>
      <c r="E17" s="27">
        <f>IF('Recipe (base)'!C16="","",'Recipe (base)'!C16)</f>
        <v/>
      </c>
      <c r="F17" s="31">
        <f>IFERROR(IF('Recipe (base)'!H16="","",'Recipe (base)'!H16*$E$5),"")</f>
        <v/>
      </c>
      <c r="G17" s="27">
        <f>IF('Recipe (base)'!I16="","",'Recipe (base)'!I16)</f>
        <v/>
      </c>
    </row>
    <row r="18">
      <c r="A18" s="27">
        <f>IF('Recipe (base)'!A17="","",'Recipe (base)'!A17)</f>
        <v/>
      </c>
      <c r="B18" s="18">
        <f>IF('Recipe (base)'!B17="","",'Recipe (base)'!B17)</f>
        <v/>
      </c>
      <c r="C18" s="27">
        <f>IF('Recipe (base)'!C17="","",'Recipe (base)'!C17)</f>
        <v/>
      </c>
      <c r="D18" s="30">
        <f>IFERROR(IF('Recipe (base)'!B17="","",'Recipe (base)'!B17*$E$5),"")</f>
        <v/>
      </c>
      <c r="E18" s="27">
        <f>IF('Recipe (base)'!C17="","",'Recipe (base)'!C17)</f>
        <v/>
      </c>
      <c r="F18" s="31">
        <f>IFERROR(IF('Recipe (base)'!H17="","",'Recipe (base)'!H17*$E$5),"")</f>
        <v/>
      </c>
      <c r="G18" s="27">
        <f>IF('Recipe (base)'!I17="","",'Recipe (base)'!I17)</f>
        <v/>
      </c>
    </row>
    <row r="19">
      <c r="A19" s="27">
        <f>IF('Recipe (base)'!A18="","",'Recipe (base)'!A18)</f>
        <v/>
      </c>
      <c r="B19" s="18">
        <f>IF('Recipe (base)'!B18="","",'Recipe (base)'!B18)</f>
        <v/>
      </c>
      <c r="C19" s="27">
        <f>IF('Recipe (base)'!C18="","",'Recipe (base)'!C18)</f>
        <v/>
      </c>
      <c r="D19" s="30">
        <f>IFERROR(IF('Recipe (base)'!B18="","",'Recipe (base)'!B18*$E$5),"")</f>
        <v/>
      </c>
      <c r="E19" s="27">
        <f>IF('Recipe (base)'!C18="","",'Recipe (base)'!C18)</f>
        <v/>
      </c>
      <c r="F19" s="31">
        <f>IFERROR(IF('Recipe (base)'!H18="","",'Recipe (base)'!H18*$E$5),"")</f>
        <v/>
      </c>
      <c r="G19" s="27">
        <f>IF('Recipe (base)'!I18="","",'Recipe (base)'!I18)</f>
        <v/>
      </c>
    </row>
    <row r="20">
      <c r="A20" s="27">
        <f>IF('Recipe (base)'!A19="","",'Recipe (base)'!A19)</f>
        <v/>
      </c>
      <c r="B20" s="18">
        <f>IF('Recipe (base)'!B19="","",'Recipe (base)'!B19)</f>
        <v/>
      </c>
      <c r="C20" s="27">
        <f>IF('Recipe (base)'!C19="","",'Recipe (base)'!C19)</f>
        <v/>
      </c>
      <c r="D20" s="30">
        <f>IFERROR(IF('Recipe (base)'!B19="","",'Recipe (base)'!B19*$E$5),"")</f>
        <v/>
      </c>
      <c r="E20" s="27">
        <f>IF('Recipe (base)'!C19="","",'Recipe (base)'!C19)</f>
        <v/>
      </c>
      <c r="F20" s="31">
        <f>IFERROR(IF('Recipe (base)'!H19="","",'Recipe (base)'!H19*$E$5),"")</f>
        <v/>
      </c>
      <c r="G20" s="27">
        <f>IF('Recipe (base)'!I19="","",'Recipe (base)'!I19)</f>
        <v/>
      </c>
    </row>
    <row r="21">
      <c r="A21" s="27">
        <f>IF('Recipe (base)'!A20="","",'Recipe (base)'!A20)</f>
        <v/>
      </c>
      <c r="B21" s="18">
        <f>IF('Recipe (base)'!B20="","",'Recipe (base)'!B20)</f>
        <v/>
      </c>
      <c r="C21" s="27">
        <f>IF('Recipe (base)'!C20="","",'Recipe (base)'!C20)</f>
        <v/>
      </c>
      <c r="D21" s="30">
        <f>IFERROR(IF('Recipe (base)'!B20="","",'Recipe (base)'!B20*$E$5),"")</f>
        <v/>
      </c>
      <c r="E21" s="27">
        <f>IF('Recipe (base)'!C20="","",'Recipe (base)'!C20)</f>
        <v/>
      </c>
      <c r="F21" s="31">
        <f>IFERROR(IF('Recipe (base)'!H20="","",'Recipe (base)'!H20*$E$5),"")</f>
        <v/>
      </c>
      <c r="G21" s="27">
        <f>IF('Recipe (base)'!I20="","",'Recipe (base)'!I20)</f>
        <v/>
      </c>
    </row>
    <row r="22">
      <c r="A22" s="27">
        <f>IF('Recipe (base)'!A21="","",'Recipe (base)'!A21)</f>
        <v/>
      </c>
      <c r="B22" s="18">
        <f>IF('Recipe (base)'!B21="","",'Recipe (base)'!B21)</f>
        <v/>
      </c>
      <c r="C22" s="27">
        <f>IF('Recipe (base)'!C21="","",'Recipe (base)'!C21)</f>
        <v/>
      </c>
      <c r="D22" s="30">
        <f>IFERROR(IF('Recipe (base)'!B21="","",'Recipe (base)'!B21*$E$5),"")</f>
        <v/>
      </c>
      <c r="E22" s="27">
        <f>IF('Recipe (base)'!C21="","",'Recipe (base)'!C21)</f>
        <v/>
      </c>
      <c r="F22" s="31">
        <f>IFERROR(IF('Recipe (base)'!H21="","",'Recipe (base)'!H21*$E$5),"")</f>
        <v/>
      </c>
      <c r="G22" s="27">
        <f>IF('Recipe (base)'!I21="","",'Recipe (base)'!I21)</f>
        <v/>
      </c>
    </row>
    <row r="24">
      <c r="A24" s="20" t="inlineStr">
        <is>
          <t>TOTAL — scaled recipe</t>
        </is>
      </c>
      <c r="F24" s="21">
        <f>SUMIF(F9:F22,"&gt;0")</f>
        <v/>
      </c>
    </row>
    <row r="25">
      <c r="A25" s="20" t="inlineStr">
        <is>
          <t>Per unit (scaled yield)</t>
        </is>
      </c>
      <c r="F25" s="22">
        <f>IFERROR(F24/C5,0)</f>
        <v/>
      </c>
    </row>
    <row r="27" ht="44" customHeight="1">
      <c r="A27" s="23" t="inlineStr">
        <is>
          <t>Tip: change C5 (target yield) to scale up or down. The scale factor in E5 and the ⚠ note in F5 update immediately. Above 4× and below 0.25×, do a single test batch before committing — the math is correct, but salt, leavener, and spice intensity rarely scale linearly.</t>
        </is>
      </c>
    </row>
    <row r="30">
      <c r="A30" s="20" t="inlineStr">
        <is>
          <t>OUTGROWING THIS?</t>
        </is>
      </c>
    </row>
    <row r="31" ht="56" customHeight="1">
      <c r="A31" s="24" t="inlineStr">
        <is>
          <t>Scaling one recipe at a time is fine; scaling six recipes for a Saturday market is a spreadsheet juggling act. Ardent Seller's Production Runs feature lets you say "make 60 cookies" and the system pulls the scaled ingredients from inventory, decrements the stock, and stamps a batch lot — all in one action.</t>
        </is>
      </c>
    </row>
    <row r="32">
      <c r="A32" s="25" t="inlineStr">
        <is>
          <t>Start free in Ardent Seller — no credit card required →</t>
        </is>
      </c>
    </row>
  </sheetData>
  <mergeCells count="12">
    <mergeCell ref="A32:G32"/>
    <mergeCell ref="A1:G1"/>
    <mergeCell ref="D7:E7"/>
    <mergeCell ref="B7:C7"/>
    <mergeCell ref="F7"/>
    <mergeCell ref="A27:G27"/>
    <mergeCell ref="A31:G31"/>
    <mergeCell ref="F5:G5"/>
    <mergeCell ref="A7"/>
    <mergeCell ref="G7"/>
    <mergeCell ref="A30:G30"/>
    <mergeCell ref="A2:G2"/>
  </mergeCells>
  <conditionalFormatting sqref="F5:G5">
    <cfRule type="expression" priority="1" dxfId="0">
      <formula>ISNUMBER(SEARCH("⚠",F5))</formula>
    </cfRule>
    <cfRule type="expression" priority="2" dxfId="1">
      <formula>ISNUMBER(SEARCH("OK",F5))</formula>
    </cfRule>
  </conditionalFormatting>
  <hyperlinks>
    <hyperlink xmlns:r="http://schemas.openxmlformats.org/officeDocument/2006/relationships" ref="A32" r:id="rId1"/>
  </hyperlinks>
  <pageMargins left="0.75" right="0.75" top="1" bottom="1"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A1:H28"/>
  <sheetViews>
    <sheetView showGridLines="0" workbookViewId="0">
      <selection activeCell="A1" sqref="A1"/>
    </sheetView>
  </sheetViews>
  <sheetFormatPr baseColWidth="8" defaultRowHeight="15"/>
  <cols>
    <col width="18" customWidth="1" min="1" max="1"/>
    <col width="26" customWidth="1" min="2" max="2"/>
    <col width="16" customWidth="1" min="3" max="3"/>
    <col width="16" customWidth="1" min="4" max="4"/>
    <col width="14" customWidth="1" min="5" max="5"/>
    <col width="16" customWidth="1" min="6" max="6"/>
    <col width="16" customWidth="1" min="7" max="7"/>
    <col width="36" customWidth="1" min="8" max="8"/>
  </cols>
  <sheetData>
    <row r="1">
      <c r="A1" s="6" t="inlineStr">
        <is>
          <t>Batch Cost &amp; Yield — see how per-unit cost falls as batch size grows</t>
        </is>
      </c>
    </row>
    <row r="2" ht="30" customHeight="1">
      <c r="A2" s="23" t="inlineStr">
        <is>
          <t>Setup labor (mise en place, melting wax, sanitizing, oven warm-up) is roughly the same for a small batch as a large one. Spread it across more units and each unit gets cheaper.</t>
        </is>
      </c>
    </row>
    <row r="4" ht="22" customHeight="1">
      <c r="A4" s="32" t="inlineStr">
        <is>
          <t>Product</t>
        </is>
      </c>
      <c r="C4" s="32" t="inlineStr">
        <is>
          <t>Per-batch fixed cost</t>
        </is>
      </c>
      <c r="E4" s="32" t="inlineStr">
        <is>
          <t>Per-unit variable cost</t>
        </is>
      </c>
      <c r="F4" s="32" t="inlineStr">
        <is>
          <t>Sample size baseline</t>
        </is>
      </c>
    </row>
    <row r="5" ht="32" customHeight="1">
      <c r="A5" s="15" t="inlineStr">
        <is>
          <t>Product name</t>
        </is>
      </c>
      <c r="B5" s="15" t="inlineStr">
        <is>
          <t>Variant / size</t>
        </is>
      </c>
      <c r="C5" s="15" t="inlineStr">
        <is>
          <t>Setup labor $</t>
        </is>
      </c>
      <c r="D5" s="15" t="inlineStr">
        <is>
          <t>Equipment / overhead $</t>
        </is>
      </c>
      <c r="E5" s="15" t="inlineStr">
        <is>
          <t>Materials + per-unit labor $</t>
        </is>
      </c>
      <c r="F5" s="15" t="inlineStr">
        <is>
          <t>Baseline batch size</t>
        </is>
      </c>
    </row>
    <row r="6">
      <c r="A6" s="13" t="inlineStr">
        <is>
          <t>Lavender Honey Sugar Cookies</t>
        </is>
      </c>
      <c r="B6" s="13" t="inlineStr">
        <is>
          <t>Single, 3 in</t>
        </is>
      </c>
      <c r="C6" s="17" t="n">
        <v>18.75</v>
      </c>
      <c r="D6" s="17" t="n">
        <v>4</v>
      </c>
      <c r="E6" s="17" t="n">
        <v>0.85</v>
      </c>
      <c r="F6" s="12" t="n">
        <v>24</v>
      </c>
    </row>
    <row r="8">
      <c r="A8" s="20" t="inlineStr">
        <is>
          <t>BATCH SIZE COMPARISON</t>
        </is>
      </c>
    </row>
    <row r="9" ht="32" customHeight="1">
      <c r="A9" s="15" t="inlineStr">
        <is>
          <t>Batch size</t>
        </is>
      </c>
      <c r="B9" s="15" t="inlineStr">
        <is>
          <t>Total fixed cost</t>
        </is>
      </c>
      <c r="C9" s="15" t="inlineStr">
        <is>
          <t>Total variable cost</t>
        </is>
      </c>
      <c r="D9" s="15" t="inlineStr">
        <is>
          <t>Total batch cost</t>
        </is>
      </c>
      <c r="E9" s="15" t="inlineStr">
        <is>
          <t>Per-unit cost</t>
        </is>
      </c>
      <c r="F9" s="15" t="inlineStr">
        <is>
          <t>Savings vs. baseline</t>
        </is>
      </c>
      <c r="G9" s="15" t="inlineStr">
        <is>
          <t>% saved</t>
        </is>
      </c>
      <c r="H9" s="15" t="inlineStr">
        <is>
          <t>Worth it?</t>
        </is>
      </c>
    </row>
    <row r="10">
      <c r="A10" s="12" t="n">
        <v>5</v>
      </c>
      <c r="B10" s="33">
        <f>$C$6+$D$6</f>
        <v/>
      </c>
      <c r="C10" s="33">
        <f>A10*$E$6</f>
        <v/>
      </c>
      <c r="D10" s="33">
        <f>B10+C10</f>
        <v/>
      </c>
      <c r="E10" s="33">
        <f>IFERROR(D10/A10,0)</f>
        <v/>
      </c>
      <c r="F10" s="33">
        <f>IFERROR((($C$6+$D$6)/$F$6+$E$6)-E10,0)</f>
        <v/>
      </c>
      <c r="G10" s="34">
        <f>IFERROR(F10/(($C$6+$D$6)/$F$6+$E$6),0)</f>
        <v/>
      </c>
      <c r="H10" s="35">
        <f>IF(A10=$F$6,"— baseline",IF(G10&gt;0.2,"Big drop — worth scaling up if you can sell it",IF(G10&gt;0.05,"Modest drop — useful for a wholesale or show stock-up",IF(G10&gt;=-0.001,"Marginal — not worth the storage / capital","Smaller than baseline — per-unit cost rises"))))</f>
        <v/>
      </c>
    </row>
    <row r="11">
      <c r="A11" s="12" t="n">
        <v>10</v>
      </c>
      <c r="B11" s="33">
        <f>$C$6+$D$6</f>
        <v/>
      </c>
      <c r="C11" s="33">
        <f>A11*$E$6</f>
        <v/>
      </c>
      <c r="D11" s="33">
        <f>B11+C11</f>
        <v/>
      </c>
      <c r="E11" s="33">
        <f>IFERROR(D11/A11,0)</f>
        <v/>
      </c>
      <c r="F11" s="33">
        <f>IFERROR((($C$6+$D$6)/$F$6+$E$6)-E11,0)</f>
        <v/>
      </c>
      <c r="G11" s="34">
        <f>IFERROR(F11/(($C$6+$D$6)/$F$6+$E$6),0)</f>
        <v/>
      </c>
      <c r="H11" s="35">
        <f>IF(A11=$F$6,"— baseline",IF(G11&gt;0.2,"Big drop — worth scaling up if you can sell it",IF(G11&gt;0.05,"Modest drop — useful for a wholesale or show stock-up",IF(G11&gt;=-0.001,"Marginal — not worth the storage / capital","Smaller than baseline — per-unit cost rises"))))</f>
        <v/>
      </c>
    </row>
    <row r="12">
      <c r="A12" s="12" t="n">
        <v>25</v>
      </c>
      <c r="B12" s="33">
        <f>$C$6+$D$6</f>
        <v/>
      </c>
      <c r="C12" s="33">
        <f>A12*$E$6</f>
        <v/>
      </c>
      <c r="D12" s="33">
        <f>B12+C12</f>
        <v/>
      </c>
      <c r="E12" s="33">
        <f>IFERROR(D12/A12,0)</f>
        <v/>
      </c>
      <c r="F12" s="33">
        <f>IFERROR((($C$6+$D$6)/$F$6+$E$6)-E12,0)</f>
        <v/>
      </c>
      <c r="G12" s="34">
        <f>IFERROR(F12/(($C$6+$D$6)/$F$6+$E$6),0)</f>
        <v/>
      </c>
      <c r="H12" s="35">
        <f>IF(A12=$F$6,"— baseline",IF(G12&gt;0.2,"Big drop — worth scaling up if you can sell it",IF(G12&gt;0.05,"Modest drop — useful for a wholesale or show stock-up",IF(G12&gt;=-0.001,"Marginal — not worth the storage / capital","Smaller than baseline — per-unit cost rises"))))</f>
        <v/>
      </c>
    </row>
    <row r="13">
      <c r="A13" s="12" t="n">
        <v>50</v>
      </c>
      <c r="B13" s="33">
        <f>$C$6+$D$6</f>
        <v/>
      </c>
      <c r="C13" s="33">
        <f>A13*$E$6</f>
        <v/>
      </c>
      <c r="D13" s="33">
        <f>B13+C13</f>
        <v/>
      </c>
      <c r="E13" s="33">
        <f>IFERROR(D13/A13,0)</f>
        <v/>
      </c>
      <c r="F13" s="33">
        <f>IFERROR((($C$6+$D$6)/$F$6+$E$6)-E13,0)</f>
        <v/>
      </c>
      <c r="G13" s="34">
        <f>IFERROR(F13/(($C$6+$D$6)/$F$6+$E$6),0)</f>
        <v/>
      </c>
      <c r="H13" s="35">
        <f>IF(A13=$F$6,"— baseline",IF(G13&gt;0.2,"Big drop — worth scaling up if you can sell it",IF(G13&gt;0.05,"Modest drop — useful for a wholesale or show stock-up",IF(G13&gt;=-0.001,"Marginal — not worth the storage / capital","Smaller than baseline — per-unit cost rises"))))</f>
        <v/>
      </c>
    </row>
    <row r="14">
      <c r="A14" s="12" t="n">
        <v>100</v>
      </c>
      <c r="B14" s="33">
        <f>$C$6+$D$6</f>
        <v/>
      </c>
      <c r="C14" s="33">
        <f>A14*$E$6</f>
        <v/>
      </c>
      <c r="D14" s="33">
        <f>B14+C14</f>
        <v/>
      </c>
      <c r="E14" s="33">
        <f>IFERROR(D14/A14,0)</f>
        <v/>
      </c>
      <c r="F14" s="33">
        <f>IFERROR((($C$6+$D$6)/$F$6+$E$6)-E14,0)</f>
        <v/>
      </c>
      <c r="G14" s="34">
        <f>IFERROR(F14/(($C$6+$D$6)/$F$6+$E$6),0)</f>
        <v/>
      </c>
      <c r="H14" s="35">
        <f>IF(A14=$F$6,"— baseline",IF(G14&gt;0.2,"Big drop — worth scaling up if you can sell it",IF(G14&gt;0.05,"Modest drop — useful for a wholesale or show stock-up",IF(G14&gt;=-0.001,"Marginal — not worth the storage / capital","Smaller than baseline — per-unit cost rises"))))</f>
        <v/>
      </c>
    </row>
    <row r="15">
      <c r="A15" s="12" t="n">
        <v>250</v>
      </c>
      <c r="B15" s="33">
        <f>$C$6+$D$6</f>
        <v/>
      </c>
      <c r="C15" s="33">
        <f>A15*$E$6</f>
        <v/>
      </c>
      <c r="D15" s="33">
        <f>B15+C15</f>
        <v/>
      </c>
      <c r="E15" s="33">
        <f>IFERROR(D15/A15,0)</f>
        <v/>
      </c>
      <c r="F15" s="33">
        <f>IFERROR((($C$6+$D$6)/$F$6+$E$6)-E15,0)</f>
        <v/>
      </c>
      <c r="G15" s="34">
        <f>IFERROR(F15/(($C$6+$D$6)/$F$6+$E$6),0)</f>
        <v/>
      </c>
      <c r="H15" s="35">
        <f>IF(A15=$F$6,"— baseline",IF(G15&gt;0.2,"Big drop — worth scaling up if you can sell it",IF(G15&gt;0.05,"Modest drop — useful for a wholesale or show stock-up",IF(G15&gt;=-0.001,"Marginal — not worth the storage / capital","Smaller than baseline — per-unit cost rises"))))</f>
        <v/>
      </c>
    </row>
    <row r="18">
      <c r="A18" s="20" t="inlineStr">
        <is>
          <t>HOW TO READ THIS TAB</t>
        </is>
      </c>
    </row>
    <row r="19" ht="22" customHeight="1">
      <c r="A19" s="24" t="inlineStr">
        <is>
          <t>• Setup labor + equipment overhead is the part that doesn't scale — it costs roughly the same to run a batch of 12 or 120.</t>
        </is>
      </c>
    </row>
    <row r="20" ht="22" customHeight="1">
      <c r="A20" s="24" t="inlineStr">
        <is>
          <t>• Variable cost per unit is materials plus the labor that scales linearly (filling, finishing, packaging).</t>
        </is>
      </c>
    </row>
    <row r="21" ht="22" customHeight="1">
      <c r="A21" s="24" t="inlineStr">
        <is>
          <t>• "Baseline batch size" lets you anchor savings against a normal batch you already run.</t>
        </is>
      </c>
    </row>
    <row r="22" ht="22" customHeight="1">
      <c r="A22" s="24" t="inlineStr">
        <is>
          <t>• A 20%+ drop usually justifies scaling up if you can sell or store the extra units. Below 5%, the storage and capital cost usually erases the savings.</t>
        </is>
      </c>
    </row>
    <row r="23" ht="22" customHeight="1">
      <c r="A23" s="24" t="inlineStr">
        <is>
          <t>• The math underprices labor in two cases: when finishing time grows non-linearly (icing, hand-painting, hand-pouring) or when QC time per unit doesn't shrink. Adjust the per-unit variable cost upward to reflect that.</t>
        </is>
      </c>
    </row>
    <row r="26">
      <c r="A26" s="20" t="inlineStr">
        <is>
          <t>OUTGROWING THIS?</t>
        </is>
      </c>
    </row>
    <row r="27" ht="56" customHeight="1">
      <c r="A27" s="24" t="inlineStr">
        <is>
          <t>This tab estimates batch economics from your inputs. Ardent Seller measures them — every production run records the real labor time, real material draw, and real yield, so the per-unit cost you report on Schedule C is the cost the floor actually produced, not the cost you projected last quarter.</t>
        </is>
      </c>
    </row>
    <row r="28">
      <c r="A28" s="25" t="inlineStr">
        <is>
          <t>Start free in Ardent Seller — no credit card required →</t>
        </is>
      </c>
    </row>
  </sheetData>
  <mergeCells count="14">
    <mergeCell ref="A4:B4"/>
    <mergeCell ref="A18:H18"/>
    <mergeCell ref="A26:H26"/>
    <mergeCell ref="A21:H21"/>
    <mergeCell ref="A20:H20"/>
    <mergeCell ref="A2:H2"/>
    <mergeCell ref="A28:H28"/>
    <mergeCell ref="A19:H19"/>
    <mergeCell ref="A1:H1"/>
    <mergeCell ref="A23:H23"/>
    <mergeCell ref="A27:H27"/>
    <mergeCell ref="A8:H8"/>
    <mergeCell ref="A22:H22"/>
    <mergeCell ref="C4:D4"/>
  </mergeCells>
  <conditionalFormatting sqref="H10:H15">
    <cfRule type="expression" priority="1" dxfId="1">
      <formula>ISNUMBER(SEARCH("Big drop",H10))</formula>
    </cfRule>
    <cfRule type="expression" priority="2" dxfId="0">
      <formula>ISNUMBER(SEARCH("Modest drop",H10))</formula>
    </cfRule>
    <cfRule type="expression" priority="3" dxfId="0">
      <formula>ISNUMBER(SEARCH("Marginal",H10))</formula>
    </cfRule>
    <cfRule type="expression" priority="4" dxfId="2">
      <formula>ISNUMBER(SEARCH("Smaller",H10))</formula>
    </cfRule>
  </conditionalFormatting>
  <hyperlinks>
    <hyperlink xmlns:r="http://schemas.openxmlformats.org/officeDocument/2006/relationships" ref="A28" r:id="rId1"/>
  </hyperlinks>
  <pageMargins left="0.75" right="0.75" top="1" bottom="1" header="0.5" footer="0.5"/>
  <pageSetup orientation="landscape" fitToHeight="0" fitToWidth="1"/>
</worksheet>
</file>

<file path=xl/worksheets/sheet5.xml><?xml version="1.0" encoding="utf-8"?>
<worksheet xmlns="http://schemas.openxmlformats.org/spreadsheetml/2006/main">
  <sheetPr>
    <outlinePr summaryBelow="1" summaryRight="1"/>
    <pageSetUpPr/>
  </sheetPr>
  <dimension ref="A1:I50"/>
  <sheetViews>
    <sheetView showGridLines="0" workbookViewId="0">
      <selection activeCell="A1" sqref="A1"/>
    </sheetView>
  </sheetViews>
  <sheetFormatPr baseColWidth="8" defaultRowHeight="15"/>
  <cols>
    <col width="14" customWidth="1" min="1" max="1"/>
    <col width="16" customWidth="1" min="2" max="2"/>
    <col width="50" customWidth="1" min="3" max="3"/>
    <col width="14" customWidth="1" min="4" max="4"/>
    <col width="22" customWidth="1" min="5" max="5"/>
    <col width="36" customWidth="1" min="6" max="6"/>
    <col width="12" customWidth="1" min="8" max="8"/>
    <col width="16" customWidth="1" min="9" max="9"/>
  </cols>
  <sheetData>
    <row r="1">
      <c r="A1" s="6" t="inlineStr">
        <is>
          <t>Unit Conversions — the reference table the Recipe and Scaler tabs read from</t>
        </is>
      </c>
    </row>
    <row r="2" ht="28" customHeight="1">
      <c r="A2" s="23" t="inlineStr">
        <is>
          <t>All factors convert TO grams (for weight) or TO milliliters (for volume). Edit only if you import an ingredient in a non-standard unit.</t>
        </is>
      </c>
    </row>
    <row r="4">
      <c r="A4" s="20" t="inlineStr">
        <is>
          <t>WEIGHT (factor converts to grams)</t>
        </is>
      </c>
      <c r="H4" s="20" t="inlineStr">
        <is>
          <t>LOOKUP (combined)</t>
        </is>
      </c>
    </row>
    <row r="5" ht="22" customHeight="1">
      <c r="A5" s="36" t="inlineStr">
        <is>
          <t>Unit</t>
        </is>
      </c>
      <c r="B5" s="36" t="inlineStr">
        <is>
          <t>Factor (→ g)</t>
        </is>
      </c>
      <c r="C5" s="36" t="inlineStr">
        <is>
          <t>Notes</t>
        </is>
      </c>
      <c r="H5" s="37" t="inlineStr">
        <is>
          <t>Unit</t>
        </is>
      </c>
      <c r="I5" s="37" t="inlineStr">
        <is>
          <t>To-base factor</t>
        </is>
      </c>
    </row>
    <row r="6">
      <c r="A6" s="38" t="inlineStr">
        <is>
          <t>g</t>
        </is>
      </c>
      <c r="B6" s="39" t="n">
        <v>1</v>
      </c>
      <c r="C6" s="40" t="inlineStr">
        <is>
          <t>Gram — base unit for weight.</t>
        </is>
      </c>
      <c r="H6" s="38" t="inlineStr">
        <is>
          <t>g</t>
        </is>
      </c>
      <c r="I6" s="39" t="n">
        <v>1</v>
      </c>
    </row>
    <row r="7">
      <c r="A7" s="38" t="inlineStr">
        <is>
          <t>oz</t>
        </is>
      </c>
      <c r="B7" s="39" t="n">
        <v>28.3495</v>
      </c>
      <c r="C7" s="40" t="inlineStr">
        <is>
          <t>Avoirdupois ounce. Not the same as a fluid ounce.</t>
        </is>
      </c>
      <c r="H7" s="38" t="inlineStr">
        <is>
          <t>oz</t>
        </is>
      </c>
      <c r="I7" s="39" t="n">
        <v>28.3495</v>
      </c>
    </row>
    <row r="8">
      <c r="A8" s="38" t="inlineStr">
        <is>
          <t>lb</t>
        </is>
      </c>
      <c r="B8" s="39" t="n">
        <v>453.592</v>
      </c>
      <c r="C8" s="40" t="inlineStr">
        <is>
          <t>Pound. 16 oz.</t>
        </is>
      </c>
      <c r="H8" s="38" t="inlineStr">
        <is>
          <t>lb</t>
        </is>
      </c>
      <c r="I8" s="39" t="n">
        <v>453.592</v>
      </c>
    </row>
    <row r="9">
      <c r="A9" s="38" t="inlineStr">
        <is>
          <t>kg</t>
        </is>
      </c>
      <c r="B9" s="39" t="n">
        <v>1000</v>
      </c>
      <c r="C9" s="40" t="inlineStr">
        <is>
          <t>Kilogram. Used for bulk soap/candle bases.</t>
        </is>
      </c>
      <c r="H9" s="38" t="inlineStr">
        <is>
          <t>kg</t>
        </is>
      </c>
      <c r="I9" s="39" t="n">
        <v>1000</v>
      </c>
    </row>
    <row r="10">
      <c r="H10" s="38" t="inlineStr">
        <is>
          <t>ml</t>
        </is>
      </c>
      <c r="I10" s="39" t="n">
        <v>1</v>
      </c>
    </row>
    <row r="11">
      <c r="H11" s="38" t="inlineStr">
        <is>
          <t>L</t>
        </is>
      </c>
      <c r="I11" s="39" t="n">
        <v>1000</v>
      </c>
    </row>
    <row r="12">
      <c r="A12" s="20" t="inlineStr">
        <is>
          <t>VOLUME (factor converts to milliliters — US measures)</t>
        </is>
      </c>
      <c r="H12" s="38" t="inlineStr">
        <is>
          <t>tsp</t>
        </is>
      </c>
      <c r="I12" s="39" t="n">
        <v>4.92892</v>
      </c>
    </row>
    <row r="13" ht="22" customHeight="1">
      <c r="A13" s="36" t="inlineStr">
        <is>
          <t>Unit</t>
        </is>
      </c>
      <c r="B13" s="36" t="inlineStr">
        <is>
          <t>Factor (→ ml)</t>
        </is>
      </c>
      <c r="C13" s="36" t="inlineStr">
        <is>
          <t>Notes</t>
        </is>
      </c>
      <c r="H13" s="38" t="inlineStr">
        <is>
          <t>tbsp</t>
        </is>
      </c>
      <c r="I13" s="39" t="n">
        <v>14.7868</v>
      </c>
    </row>
    <row r="14">
      <c r="A14" s="38" t="inlineStr">
        <is>
          <t>ml</t>
        </is>
      </c>
      <c r="B14" s="39" t="n">
        <v>1</v>
      </c>
      <c r="C14" s="40" t="inlineStr">
        <is>
          <t>Milliliter — base unit for volume.</t>
        </is>
      </c>
      <c r="H14" s="38" t="inlineStr">
        <is>
          <t>fl oz</t>
        </is>
      </c>
      <c r="I14" s="39" t="n">
        <v>29.5735</v>
      </c>
    </row>
    <row r="15">
      <c r="A15" s="38" t="inlineStr">
        <is>
          <t>L</t>
        </is>
      </c>
      <c r="B15" s="39" t="n">
        <v>1000</v>
      </c>
      <c r="C15" s="40" t="inlineStr">
        <is>
          <t>Liter.</t>
        </is>
      </c>
      <c r="H15" s="38" t="inlineStr">
        <is>
          <t>cup</t>
        </is>
      </c>
      <c r="I15" s="39" t="n">
        <v>236.588</v>
      </c>
    </row>
    <row r="16">
      <c r="A16" s="38" t="inlineStr">
        <is>
          <t>tsp</t>
        </is>
      </c>
      <c r="B16" s="39" t="n">
        <v>4.92892</v>
      </c>
      <c r="C16" s="40" t="inlineStr">
        <is>
          <t>US teaspoon.</t>
        </is>
      </c>
      <c r="H16" s="38" t="inlineStr">
        <is>
          <t>pint</t>
        </is>
      </c>
      <c r="I16" s="39" t="n">
        <v>473.176</v>
      </c>
    </row>
    <row r="17">
      <c r="A17" s="38" t="inlineStr">
        <is>
          <t>tbsp</t>
        </is>
      </c>
      <c r="B17" s="39" t="n">
        <v>14.7868</v>
      </c>
      <c r="C17" s="40" t="inlineStr">
        <is>
          <t>US tablespoon. 3 tsp.</t>
        </is>
      </c>
      <c r="H17" s="38" t="inlineStr">
        <is>
          <t>quart</t>
        </is>
      </c>
      <c r="I17" s="39" t="n">
        <v>946.353</v>
      </c>
    </row>
    <row r="18">
      <c r="A18" s="38" t="inlineStr">
        <is>
          <t>fl oz</t>
        </is>
      </c>
      <c r="B18" s="39" t="n">
        <v>29.5735</v>
      </c>
      <c r="C18" s="40" t="inlineStr">
        <is>
          <t>US fluid ounce. 2 tbsp.</t>
        </is>
      </c>
      <c r="H18" s="38" t="inlineStr">
        <is>
          <t>gal</t>
        </is>
      </c>
      <c r="I18" s="39" t="n">
        <v>3785.41</v>
      </c>
    </row>
    <row r="19">
      <c r="A19" s="38" t="inlineStr">
        <is>
          <t>cup</t>
        </is>
      </c>
      <c r="B19" s="39" t="n">
        <v>236.588</v>
      </c>
      <c r="C19" s="40" t="inlineStr">
        <is>
          <t>US cup. 8 fl oz.</t>
        </is>
      </c>
    </row>
    <row r="20">
      <c r="A20" s="38" t="inlineStr">
        <is>
          <t>pint</t>
        </is>
      </c>
      <c r="B20" s="39" t="n">
        <v>473.176</v>
      </c>
      <c r="C20" s="40" t="inlineStr">
        <is>
          <t>US liquid pint. 2 cups.</t>
        </is>
      </c>
    </row>
    <row r="21">
      <c r="A21" s="38" t="inlineStr">
        <is>
          <t>quart</t>
        </is>
      </c>
      <c r="B21" s="39" t="n">
        <v>946.353</v>
      </c>
      <c r="C21" s="40" t="inlineStr">
        <is>
          <t>US liquid quart. 4 cups.</t>
        </is>
      </c>
    </row>
    <row r="22">
      <c r="A22" s="38" t="inlineStr">
        <is>
          <t>gal</t>
        </is>
      </c>
      <c r="B22" s="39" t="n">
        <v>3785.41</v>
      </c>
      <c r="C22" s="40" t="inlineStr">
        <is>
          <t>US liquid gallon. 16 cups.</t>
        </is>
      </c>
    </row>
    <row r="25">
      <c r="A25" s="20" t="inlineStr">
        <is>
          <t>DENSITY (g per ml — used when an ingredient is recorded by weight but priced by volume, or vice versa)</t>
        </is>
      </c>
    </row>
    <row r="26" ht="22" customHeight="1">
      <c r="A26" s="36" t="inlineStr">
        <is>
          <t>Ingredient</t>
        </is>
      </c>
      <c r="B26" s="36" t="inlineStr">
        <is>
          <t>Density (g/ml)</t>
        </is>
      </c>
      <c r="C26" s="36" t="inlineStr">
        <is>
          <t>Category</t>
        </is>
      </c>
      <c r="D26" s="36" t="inlineStr">
        <is>
          <t>Source / note</t>
        </is>
      </c>
    </row>
    <row r="27">
      <c r="A27" s="38" t="inlineStr">
        <is>
          <t>Water</t>
        </is>
      </c>
      <c r="B27" s="41" t="n">
        <v>1</v>
      </c>
      <c r="C27" s="38" t="inlineStr">
        <is>
          <t>Liquid</t>
        </is>
      </c>
      <c r="D27" s="40" t="inlineStr">
        <is>
          <t>Reference. Used for batter hydration math.</t>
        </is>
      </c>
    </row>
    <row r="28">
      <c r="A28" s="38" t="inlineStr">
        <is>
          <t>All-purpose flour</t>
        </is>
      </c>
      <c r="B28" s="41" t="n">
        <v>0.53</v>
      </c>
      <c r="C28" s="38" t="inlineStr">
        <is>
          <t>Dry</t>
        </is>
      </c>
      <c r="D28" s="40" t="inlineStr">
        <is>
          <t>Spooned and leveled. Scooped runs ~0.62; weigh for accuracy.</t>
        </is>
      </c>
    </row>
    <row r="29">
      <c r="A29" s="38" t="inlineStr">
        <is>
          <t>Bread flour</t>
        </is>
      </c>
      <c r="B29" s="41" t="n">
        <v>0.5600000000000001</v>
      </c>
      <c r="C29" s="38" t="inlineStr">
        <is>
          <t>Dry</t>
        </is>
      </c>
      <c r="D29" s="40" t="inlineStr">
        <is>
          <t>Slightly higher than AP.</t>
        </is>
      </c>
    </row>
    <row r="30">
      <c r="A30" s="38" t="inlineStr">
        <is>
          <t>Granulated sugar</t>
        </is>
      </c>
      <c r="B30" s="41" t="n">
        <v>0.85</v>
      </c>
      <c r="C30" s="38" t="inlineStr">
        <is>
          <t>Dry</t>
        </is>
      </c>
      <c r="D30" s="40" t="inlineStr">
        <is>
          <t>White table sugar.</t>
        </is>
      </c>
    </row>
    <row r="31">
      <c r="A31" s="38" t="inlineStr">
        <is>
          <t>Powdered sugar</t>
        </is>
      </c>
      <c r="B31" s="41" t="n">
        <v>0.5600000000000001</v>
      </c>
      <c r="C31" s="38" t="inlineStr">
        <is>
          <t>Dry</t>
        </is>
      </c>
      <c r="D31" s="40" t="inlineStr">
        <is>
          <t>Sifted; unsifted runs higher.</t>
        </is>
      </c>
    </row>
    <row r="32">
      <c r="A32" s="38" t="inlineStr">
        <is>
          <t>Brown sugar (packed)</t>
        </is>
      </c>
      <c r="B32" s="41" t="n">
        <v>0.93</v>
      </c>
      <c r="C32" s="38" t="inlineStr">
        <is>
          <t>Dry</t>
        </is>
      </c>
      <c r="D32" s="40" t="inlineStr">
        <is>
          <t>Packed measure.</t>
        </is>
      </c>
    </row>
    <row r="33">
      <c r="A33" s="38" t="inlineStr">
        <is>
          <t>Butter</t>
        </is>
      </c>
      <c r="B33" s="41" t="n">
        <v>0.911</v>
      </c>
      <c r="C33" s="38" t="inlineStr">
        <is>
          <t>Fat</t>
        </is>
      </c>
      <c r="D33" s="40" t="inlineStr">
        <is>
          <t>Solid; melted is ~0.92.</t>
        </is>
      </c>
    </row>
    <row r="34">
      <c r="A34" s="38" t="inlineStr">
        <is>
          <t>Olive oil</t>
        </is>
      </c>
      <c r="B34" s="41" t="n">
        <v>0.913</v>
      </c>
      <c r="C34" s="38" t="inlineStr">
        <is>
          <t>Liquid</t>
        </is>
      </c>
      <c r="D34" s="40" t="inlineStr">
        <is>
          <t>EVOO, room temp.</t>
        </is>
      </c>
    </row>
    <row r="35">
      <c r="A35" s="38" t="inlineStr">
        <is>
          <t>Coconut oil (76°F)</t>
        </is>
      </c>
      <c r="B35" s="41" t="n">
        <v>0.92</v>
      </c>
      <c r="C35" s="38" t="inlineStr">
        <is>
          <t>Fat</t>
        </is>
      </c>
      <c r="D35" s="40" t="inlineStr">
        <is>
          <t>Refined; unrefined ~0.92.</t>
        </is>
      </c>
    </row>
    <row r="36">
      <c r="A36" s="38" t="inlineStr">
        <is>
          <t>Honey</t>
        </is>
      </c>
      <c r="B36" s="41" t="n">
        <v>1.42</v>
      </c>
      <c r="C36" s="38" t="inlineStr">
        <is>
          <t>Liquid</t>
        </is>
      </c>
      <c r="D36" s="40" t="inlineStr">
        <is>
          <t>Wildflower; varies slightly by source.</t>
        </is>
      </c>
    </row>
    <row r="37">
      <c r="A37" s="38" t="inlineStr">
        <is>
          <t>Maple syrup</t>
        </is>
      </c>
      <c r="B37" s="41" t="n">
        <v>1.33</v>
      </c>
      <c r="C37" s="38" t="inlineStr">
        <is>
          <t>Liquid</t>
        </is>
      </c>
      <c r="D37" s="40" t="inlineStr">
        <is>
          <t>Grade A.</t>
        </is>
      </c>
    </row>
    <row r="38">
      <c r="A38" s="38" t="inlineStr">
        <is>
          <t>Milk (whole)</t>
        </is>
      </c>
      <c r="B38" s="41" t="n">
        <v>1.03</v>
      </c>
      <c r="C38" s="38" t="inlineStr">
        <is>
          <t>Liquid</t>
        </is>
      </c>
      <c r="D38" s="40" t="inlineStr">
        <is>
          <t>3.25%.</t>
        </is>
      </c>
    </row>
    <row r="39">
      <c r="A39" s="38" t="inlineStr">
        <is>
          <t>Soy wax (melted)</t>
        </is>
      </c>
      <c r="B39" s="41" t="n">
        <v>0.88</v>
      </c>
      <c r="C39" s="38" t="inlineStr">
        <is>
          <t>Wax</t>
        </is>
      </c>
      <c r="D39" s="40" t="inlineStr">
        <is>
          <t>At 180°F. Solid: ~0.96 — measure by weight, not volume.</t>
        </is>
      </c>
    </row>
    <row r="40">
      <c r="A40" s="38" t="inlineStr">
        <is>
          <t>Beeswax (melted)</t>
        </is>
      </c>
      <c r="B40" s="41" t="n">
        <v>0.96</v>
      </c>
      <c r="C40" s="38" t="inlineStr">
        <is>
          <t>Wax</t>
        </is>
      </c>
      <c r="D40" s="40" t="inlineStr">
        <is>
          <t>At 180°F. Solid: ~0.96.</t>
        </is>
      </c>
    </row>
    <row r="41">
      <c r="A41" s="38" t="inlineStr">
        <is>
          <t>Lye (NaOH solution)</t>
        </is>
      </c>
      <c r="B41" s="41" t="n">
        <v>1.515</v>
      </c>
      <c r="C41" s="38" t="inlineStr">
        <is>
          <t>Liquid</t>
        </is>
      </c>
      <c r="D41" s="40" t="inlineStr">
        <is>
          <t>50% w/w; pure NaOH crystals are ~2.13.</t>
        </is>
      </c>
    </row>
    <row r="42">
      <c r="A42" s="38" t="inlineStr">
        <is>
          <t>Fragrance oil (avg)</t>
        </is>
      </c>
      <c r="B42" s="41" t="n">
        <v>0.95</v>
      </c>
      <c r="C42" s="38" t="inlineStr">
        <is>
          <t>Liquid</t>
        </is>
      </c>
      <c r="D42" s="40" t="inlineStr">
        <is>
          <t>Highly variable — check supplier SDS.</t>
        </is>
      </c>
    </row>
    <row r="45" ht="30" customHeight="1">
      <c r="A45" s="23" t="inlineStr">
        <is>
          <t>To add a unit: append it to the WEIGHT or VOLUME table with its factor TO grams or milliliters. The Recipe and Scaler tabs read this table by VLOOKUP, so any unit you add is immediately available.</t>
        </is>
      </c>
    </row>
    <row r="48">
      <c r="A48" s="20" t="inlineStr">
        <is>
          <t>OUTGROWING THIS?</t>
        </is>
      </c>
    </row>
    <row r="49" ht="44" customHeight="1">
      <c r="A49" s="24" t="inlineStr">
        <is>
          <t>Recipes that pull ingredients from a live inventory, decrement stock when you produce a batch, and re-cost themselves when a vendor price changes — that's exactly what Ardent Seller's Recipes &amp; production runs feature does. No more keeping the spreadsheet and the actual stock in sync by hand.</t>
        </is>
      </c>
    </row>
    <row r="50">
      <c r="A50" s="25" t="inlineStr">
        <is>
          <t>Start free in Ardent Seller — no credit card required →</t>
        </is>
      </c>
    </row>
  </sheetData>
  <mergeCells count="10">
    <mergeCell ref="A2:F2"/>
    <mergeCell ref="A49:F49"/>
    <mergeCell ref="A1:F1"/>
    <mergeCell ref="A45:F45"/>
    <mergeCell ref="A50:F50"/>
    <mergeCell ref="H4:I4"/>
    <mergeCell ref="A48:F48"/>
    <mergeCell ref="A12:C12"/>
    <mergeCell ref="A4:C4"/>
    <mergeCell ref="A25:F25"/>
  </mergeCells>
  <hyperlinks>
    <hyperlink xmlns:r="http://schemas.openxmlformats.org/officeDocument/2006/relationships" ref="A50"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2026-05-02T00:37:39Z</dcterms:created>
  <dcterms:modified xmlns:dcterms="http://purl.org/dc/terms/" xmlns:xsi="http://www.w3.org/2001/XMLSchema-instance" xsi:type="dcterms:W3CDTF">2026-05-02T00:37:39Z</dcterms:modified>
</cp:coreProperties>
</file>